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01. Generalia\14 - Internetauftritt\2023\"/>
    </mc:Choice>
  </mc:AlternateContent>
  <bookViews>
    <workbookView xWindow="0" yWindow="0" windowWidth="25440" windowHeight="13485" tabRatio="594"/>
  </bookViews>
  <sheets>
    <sheet name="Berechnung" sheetId="1" r:id="rId1"/>
  </sheets>
  <definedNames>
    <definedName name="Dolmetscher">#REF!</definedName>
    <definedName name="_xlnm.Print_Area" localSheetId="0">Berechnung!$A$1:$Q$45</definedName>
    <definedName name="Einsatzbereich">#REF!</definedName>
    <definedName name="Föb">#REF!</definedName>
    <definedName name="Jahresförderung">#REF!</definedName>
    <definedName name="Sachausgaben">#REF!</definedName>
    <definedName name="Sachkosten">#REF!,#REF!</definedName>
    <definedName name="Sachkostenpauschale">#REF!</definedName>
    <definedName name="Säule">#REF!</definedName>
    <definedName name="Säule_auswählen_______Dropdown">#REF!</definedName>
    <definedName name="Säulen">#REF!</definedName>
    <definedName name="SP">#REF!</definedName>
  </definedNames>
  <calcPr calcId="162913"/>
</workbook>
</file>

<file path=xl/calcChain.xml><?xml version="1.0" encoding="utf-8"?>
<calcChain xmlns="http://schemas.openxmlformats.org/spreadsheetml/2006/main">
  <c r="V11" i="1" l="1"/>
  <c r="V12" i="1"/>
  <c r="V13" i="1"/>
  <c r="M13" i="1" s="1"/>
  <c r="V14" i="1"/>
  <c r="M14" i="1" s="1"/>
  <c r="V15" i="1"/>
  <c r="O15" i="1" s="1"/>
  <c r="V16" i="1"/>
  <c r="P16" i="1" s="1"/>
  <c r="V17" i="1"/>
  <c r="P17" i="1"/>
  <c r="P13" i="1"/>
  <c r="P12" i="1"/>
  <c r="O17" i="1"/>
  <c r="O16" i="1"/>
  <c r="O12" i="1"/>
  <c r="M17" i="1"/>
  <c r="M15" i="1"/>
  <c r="M12" i="1"/>
  <c r="V10" i="1"/>
  <c r="M16" i="1" l="1"/>
  <c r="O13" i="1"/>
  <c r="P14" i="1"/>
  <c r="O14" i="1"/>
  <c r="P15" i="1"/>
  <c r="T10" i="1"/>
  <c r="AA13" i="1" l="1"/>
  <c r="AA14" i="1"/>
  <c r="AA15" i="1"/>
  <c r="AA16" i="1"/>
  <c r="AA17" i="1"/>
  <c r="Q37" i="1"/>
  <c r="Q30" i="1"/>
  <c r="G10" i="1" l="1"/>
  <c r="G11" i="1"/>
  <c r="G12" i="1"/>
  <c r="AA12" i="1" s="1"/>
  <c r="G13" i="1"/>
  <c r="G14" i="1"/>
  <c r="G17" i="1"/>
  <c r="G16" i="1"/>
  <c r="G15" i="1"/>
  <c r="AA11" i="1" l="1"/>
  <c r="M11" i="1"/>
  <c r="AA10" i="1"/>
  <c r="M10" i="1"/>
  <c r="N18" i="1"/>
  <c r="Q41" i="1" s="1"/>
  <c r="AA18" i="1" l="1"/>
  <c r="Q20" i="1"/>
  <c r="Q23" i="1" l="1"/>
  <c r="T11" i="1" l="1"/>
  <c r="T12" i="1"/>
  <c r="T13" i="1"/>
  <c r="T14" i="1"/>
  <c r="T15" i="1"/>
  <c r="T16" i="1"/>
  <c r="T17" i="1"/>
  <c r="Z13" i="1" l="1"/>
  <c r="X13" i="1"/>
  <c r="Z15" i="1"/>
  <c r="X15" i="1"/>
  <c r="Z14" i="1"/>
  <c r="X14" i="1"/>
  <c r="X17" i="1"/>
  <c r="Z17" i="1"/>
  <c r="X16" i="1"/>
  <c r="Z16" i="1"/>
  <c r="X12" i="1"/>
  <c r="Z12" i="1"/>
  <c r="X10" i="1"/>
  <c r="O10" i="1" s="1"/>
  <c r="Z10" i="1"/>
  <c r="P10" i="1" s="1"/>
  <c r="X11" i="1" l="1"/>
  <c r="Z11" i="1"/>
  <c r="M18" i="1"/>
  <c r="P11" i="1" l="1"/>
  <c r="P18" i="1" s="1"/>
  <c r="Q43" i="1" s="1"/>
  <c r="O11" i="1"/>
  <c r="O18" i="1" s="1"/>
  <c r="Q42" i="1" s="1"/>
  <c r="Q45" i="1" l="1"/>
  <c r="Q38" i="1" s="1"/>
</calcChain>
</file>

<file path=xl/comments1.xml><?xml version="1.0" encoding="utf-8"?>
<comments xmlns="http://schemas.openxmlformats.org/spreadsheetml/2006/main">
  <authors>
    <author>Heinrichs, Florian</author>
  </authors>
  <commentList>
    <comment ref="U9" authorId="0" shapeId="0">
      <text>
        <r>
          <rPr>
            <b/>
            <sz val="9"/>
            <color indexed="81"/>
            <rFont val="Segoe UI"/>
            <charset val="1"/>
          </rPr>
          <t>Heinrichs, Florian:</t>
        </r>
        <r>
          <rPr>
            <sz val="9"/>
            <color indexed="81"/>
            <rFont val="Segoe UI"/>
            <charset val="1"/>
          </rPr>
          <t xml:space="preserve">
Zum Aktivieren folgende Änderungen vornehmen:
1. Spalte V ("G in Min") ersetzen durch Formel:
=WENN((J11*60+K11)&lt;U11;0;WENN(UND((J11*60+K11)&gt;=U11;J11*60+K11&lt;T11);(J11*60+K11);T11))
2. Spalte M "Maximal beantragbare… Bruttopersonalausgaben..." durch Formel:
=WENN(UND(V11&gt;0;V11&lt;U11);0;WENN((V11/T11/$Z$8*G11*W11)&lt;W11;(V11/T11/$Z$8*G11*W11);W11))
3. Spalte O "Maximal beantragbare... Sachausgaben zur Ausstattung..." durch Formel:
=WENN(UND(V11&gt;0;V11&lt;U11);0;WENN((V11/T11/$Z$8*G11*X11)&lt;X11;(V11/T11/$Z$8*G11*X11);X11))
4. Spalte P "Maximal beantragbare... Honorarausgaben..." durch Formel:
=WENN(UND(V11&gt;0;V11&lt;U11);0;WENN((V11/T11/$Z$8*G11*Z11)&lt;Z11;(V11/T11/$Z$8*G11*Z11);Z11))</t>
        </r>
      </text>
    </comment>
  </commentList>
</comments>
</file>

<file path=xl/sharedStrings.xml><?xml version="1.0" encoding="utf-8"?>
<sst xmlns="http://schemas.openxmlformats.org/spreadsheetml/2006/main" count="74" uniqueCount="69">
  <si>
    <t>Behörde/Amt</t>
  </si>
  <si>
    <t>Anschrift</t>
  </si>
  <si>
    <t>Betrag</t>
  </si>
  <si>
    <t>Zuschuss für</t>
  </si>
  <si>
    <t>Standort:</t>
  </si>
  <si>
    <t>Einnahme</t>
  </si>
  <si>
    <t>3.1 Grundsätzlich zuwendungsfähige Gesamtausgaben:</t>
  </si>
  <si>
    <t>3.2 Leistungen Dritter</t>
  </si>
  <si>
    <t>3.2.1 Leistungen Dritter ohne öffentliche Förderung, wie z. B. Spenden, Gewinnerlöse, etc.</t>
  </si>
  <si>
    <t>4. Beantragte Förderung</t>
  </si>
  <si>
    <t>3.3 Eigenanteil</t>
  </si>
  <si>
    <t>Nachname</t>
  </si>
  <si>
    <t>Vorname</t>
  </si>
  <si>
    <t>Std.</t>
  </si>
  <si>
    <t>Min.</t>
  </si>
  <si>
    <t>In Euro: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</si>
  <si>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</si>
  <si>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</si>
  <si>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</si>
  <si>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</si>
  <si>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</si>
  <si>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</si>
  <si>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</si>
  <si>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</si>
  <si>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</si>
  <si>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</si>
  <si>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</si>
  <si>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</si>
  <si>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 in Min</t>
  </si>
  <si>
    <t>G in Min</t>
  </si>
  <si>
    <t>Ausblenden</t>
  </si>
  <si>
    <t>Voraussichtliche Bruttopersonal- ausgaben Arbeitgeber        (bezogen auf Angaben in Spalten E + G)</t>
  </si>
  <si>
    <t>Beantragte Zuwendung für Bruttopersonal-ausgaben               (höchstens Betrag aus Spalte I)</t>
  </si>
  <si>
    <t>Beginn        (TT.MM.JJJJ)</t>
  </si>
  <si>
    <t>Ende          (TT.MM.JJJJ)</t>
  </si>
  <si>
    <t>3.4 Beantragte Zuwendungssumme gemäß Ihrer Angaben:</t>
  </si>
  <si>
    <t>4.1 Zuwendung für Personalausgaben:</t>
  </si>
  <si>
    <t>4.2 Zuwendung für Sachausgaben zur Ausstattung und den Betrieb von Büroarbeitsplätzen:</t>
  </si>
  <si>
    <t>4.3 Zuwendung für Honorarausgaben insbesondere für externe Übersetzungs-, Sprachmittler- und Dolmetschertätigkeiten:</t>
  </si>
  <si>
    <t>Voraussichtliche Mindestausgaben für Ausstattung und Betrieb von Büroarbeitsplätzen:</t>
  </si>
  <si>
    <t>Voraussichtliche Bruttopersonalausgaben insgesamt (Gesamtsumme Spalte H):</t>
  </si>
  <si>
    <t>Voraussichtliche Mindestausgaben für Honorarausgaben:</t>
  </si>
  <si>
    <t>Maximale förderfähige Wochenarbeits-zeit (= 1 VZÄ)</t>
  </si>
  <si>
    <t>Antragsteller:</t>
  </si>
  <si>
    <t>Ansprechperson und Telefonnummer</t>
  </si>
  <si>
    <t>M</t>
  </si>
  <si>
    <t>Maximal beantragbare Zuwendung für Bruttopersonal-ausgaben (Nr. 5.4.2.1 i.V.m. 5.4.2.5 der Richtlinien)</t>
  </si>
  <si>
    <t>Summe je Spalte:</t>
  </si>
  <si>
    <t>Förderhöchstsatz Personalausgaben</t>
  </si>
  <si>
    <t>Förderhöchstsatz Sachausgaben nach 5.4.2.2</t>
  </si>
  <si>
    <t>Förderhöchstsatz Sachausgaben nach 5.4.2.4</t>
  </si>
  <si>
    <t>Förderhöchstsatz Sachausgaben nach 5.4.2.3</t>
  </si>
  <si>
    <t>Entspricht in Kalender-tagen</t>
  </si>
  <si>
    <t>Anzahl Tage im Jahr 2021:</t>
  </si>
  <si>
    <r>
      <t xml:space="preserve">Geschlecht
</t>
    </r>
    <r>
      <rPr>
        <b/>
        <sz val="8"/>
        <rFont val="Arial"/>
        <family val="2"/>
      </rPr>
      <t>(Dropdown-Auswahl!)</t>
    </r>
  </si>
  <si>
    <t>Entspricht durchschnittlichen VZÄ p.a.</t>
  </si>
  <si>
    <t>SUMME VZÄ p.a.</t>
  </si>
  <si>
    <t>Zu fördernder Beschäftigungszeitraum</t>
  </si>
  <si>
    <r>
      <t xml:space="preserve">Verfügt die Person mindestens über einen Bachelorabschluss der Fachrichtung Soziale Arbeit, Sozialpädagogik, Pädagogik, Soziologie, Politik-, Sozial- oder Rechtswissenschaften?
</t>
    </r>
    <r>
      <rPr>
        <b/>
        <sz val="8"/>
        <rFont val="Arial"/>
        <family val="2"/>
      </rPr>
      <t xml:space="preserve">(Dropdown-Auswahl!)
</t>
    </r>
  </si>
  <si>
    <t>3.2.2 Leistungen Dritter mit öffentlicher Förderung von Kommunen, Bund, EU (ohne Förderung gemäß Nummer 4)</t>
  </si>
  <si>
    <t>Für das Jahr:</t>
  </si>
  <si>
    <r>
      <t xml:space="preserve">Finanzierungsplan für die </t>
    </r>
    <r>
      <rPr>
        <b/>
        <u/>
        <sz val="14"/>
        <rFont val="Arial"/>
        <family val="2"/>
      </rPr>
      <t>Asylverfahrensberatungsstelle gemäß Nr. 2.1.1</t>
    </r>
    <r>
      <rPr>
        <b/>
        <sz val="14"/>
        <rFont val="Arial"/>
        <family val="2"/>
      </rPr>
      <t xml:space="preserve"> der Richtlinien
über die Gewährung von Zuwendungen für die soziale Beratung von Geflüchteten in Nordrhein-Westfalen</t>
    </r>
  </si>
  <si>
    <t>Datum:</t>
  </si>
  <si>
    <t>Minimum Stellen-umfang
(inaktiv)
F in Min / 5)</t>
  </si>
  <si>
    <t>* Bei abweichenden tarifvertraglichen Regelungen des Antragstellers ist die tarifliche wöchentliche Arbeitszeit des Antragstellers maßgeblich.</t>
  </si>
  <si>
    <t xml:space="preserve">** Bei Neueinrichtung einer Beratungsstelle im laufenden Jahr kann unabhängig vom Durchführungszeitraum ggf. der Höchstsatz bewilligt werden. Hierzu ist eine separate Begründung vorzulegen. </t>
  </si>
  <si>
    <r>
      <t>Maximal beantragbare Zuwendung für Sachausgaben zur Ausstattung und den Betrieb von Büroarbeitsplätzen (Nr. 5.4.2.2 i.V.m. 5.4.2.5 der Richtlinien)</t>
    </r>
    <r>
      <rPr>
        <b/>
        <sz val="8"/>
        <rFont val="Arial"/>
        <family val="2"/>
      </rPr>
      <t>**</t>
    </r>
  </si>
  <si>
    <t>Maximal beantragbare Zuwendung für Honorarausgaben insbesondere für externe Übersetzungs-, Sprachmittler- und Dolmetschertätigkeiten (Nr. 5.4.2.4 i.V.m. 5.4.2.5 der Richtlinien)</t>
  </si>
  <si>
    <r>
      <t>Dem Projekt zuzurechnende Arbeitszeit pro Woche
(</t>
    </r>
    <r>
      <rPr>
        <i/>
        <sz val="8"/>
        <rFont val="Arial"/>
        <family val="2"/>
      </rPr>
      <t>mind. 0,25 VZÄ*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</si>
</sst>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\ &quot;€&quot;"/>
    <numFmt numFmtId="166" formatCode="#,##0.00;[Red]#,##0.00"/>
    <numFmt numFmtId="167" formatCode="#,##0;[Red]#,##0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6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Fill="1" applyProtection="1"/>
    <xf numFmtId="0" fontId="3" fillId="0" borderId="0" xfId="0" applyFont="1" applyFill="1" applyProtection="1"/>
    <xf numFmtId="40" fontId="5" fillId="0" borderId="0" xfId="0" applyNumberFormat="1" applyFont="1" applyAlignment="1" applyProtection="1">
      <alignment horizontal="center"/>
    </xf>
    <xf numFmtId="40" fontId="4" fillId="0" borderId="0" xfId="0" applyNumberFormat="1" applyFont="1" applyProtection="1"/>
    <xf numFmtId="40" fontId="4" fillId="0" borderId="0" xfId="0" applyNumberFormat="1" applyFont="1" applyBorder="1" applyProtection="1"/>
    <xf numFmtId="165" fontId="4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Protection="1"/>
    <xf numFmtId="0" fontId="2" fillId="0" borderId="0" xfId="0" applyFont="1" applyFill="1" applyBorder="1" applyProtection="1"/>
    <xf numFmtId="40" fontId="3" fillId="0" borderId="0" xfId="0" applyNumberFormat="1" applyFont="1" applyProtection="1"/>
    <xf numFmtId="0" fontId="3" fillId="0" borderId="0" xfId="0" applyFont="1" applyBorder="1" applyAlignment="1" applyProtection="1"/>
    <xf numFmtId="0" fontId="3" fillId="0" borderId="0" xfId="0" applyFont="1" applyFill="1" applyBorder="1" applyProtection="1"/>
    <xf numFmtId="40" fontId="3" fillId="0" borderId="0" xfId="0" applyNumberFormat="1" applyFont="1" applyBorder="1" applyProtection="1"/>
    <xf numFmtId="0" fontId="1" fillId="0" borderId="0" xfId="0" applyFont="1" applyFill="1" applyAlignment="1" applyProtection="1">
      <alignment horizontal="left" vertical="top"/>
    </xf>
    <xf numFmtId="40" fontId="4" fillId="0" borderId="0" xfId="0" applyNumberFormat="1" applyFont="1" applyFill="1" applyAlignment="1" applyProtection="1">
      <alignment vertical="center"/>
    </xf>
    <xf numFmtId="40" fontId="4" fillId="0" borderId="0" xfId="0" applyNumberFormat="1" applyFont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Fill="1" applyBorder="1" applyProtection="1"/>
    <xf numFmtId="0" fontId="0" fillId="0" borderId="0" xfId="0" applyBorder="1" applyAlignment="1" applyProtection="1">
      <alignment vertical="center"/>
    </xf>
    <xf numFmtId="165" fontId="3" fillId="0" borderId="12" xfId="2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/>
    <xf numFmtId="0" fontId="1" fillId="0" borderId="0" xfId="0" applyFont="1" applyProtection="1"/>
    <xf numFmtId="40" fontId="1" fillId="0" borderId="0" xfId="0" applyNumberFormat="1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0" xfId="0" applyFont="1" applyFill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9" fillId="0" borderId="0" xfId="0" applyFont="1" applyBorder="1" applyAlignment="1" applyProtection="1">
      <alignment horizontal="left"/>
    </xf>
    <xf numFmtId="0" fontId="11" fillId="0" borderId="12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165" fontId="3" fillId="2" borderId="1" xfId="0" applyNumberFormat="1" applyFont="1" applyFill="1" applyBorder="1" applyProtection="1"/>
    <xf numFmtId="167" fontId="3" fillId="0" borderId="23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 applyProtection="1">
      <alignment horizontal="left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4" fillId="0" borderId="12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54" xfId="0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wrapText="1"/>
    </xf>
    <xf numFmtId="0" fontId="3" fillId="2" borderId="4" xfId="0" applyFont="1" applyFill="1" applyBorder="1" applyProtection="1"/>
    <xf numFmtId="0" fontId="3" fillId="2" borderId="18" xfId="0" applyFont="1" applyFill="1" applyBorder="1" applyAlignment="1" applyProtection="1">
      <alignment wrapText="1"/>
    </xf>
    <xf numFmtId="0" fontId="3" fillId="2" borderId="18" xfId="0" applyFont="1" applyFill="1" applyBorder="1" applyProtection="1"/>
    <xf numFmtId="0" fontId="3" fillId="2" borderId="13" xfId="0" applyFont="1" applyFill="1" applyBorder="1" applyProtection="1"/>
    <xf numFmtId="0" fontId="3" fillId="2" borderId="5" xfId="0" applyFont="1" applyFill="1" applyBorder="1" applyProtection="1"/>
    <xf numFmtId="4" fontId="3" fillId="2" borderId="51" xfId="0" applyNumberFormat="1" applyFont="1" applyFill="1" applyBorder="1" applyAlignment="1" applyProtection="1">
      <alignment horizontal="right" vertical="center"/>
    </xf>
    <xf numFmtId="4" fontId="3" fillId="2" borderId="52" xfId="0" applyNumberFormat="1" applyFont="1" applyFill="1" applyBorder="1" applyAlignment="1" applyProtection="1">
      <alignment horizontal="right" vertical="center"/>
    </xf>
    <xf numFmtId="4" fontId="3" fillId="0" borderId="4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wrapText="1"/>
    </xf>
    <xf numFmtId="0" fontId="3" fillId="2" borderId="20" xfId="0" applyFont="1" applyFill="1" applyBorder="1" applyProtection="1"/>
    <xf numFmtId="2" fontId="1" fillId="2" borderId="28" xfId="0" applyNumberFormat="1" applyFont="1" applyFill="1" applyBorder="1" applyProtection="1"/>
    <xf numFmtId="0" fontId="3" fillId="2" borderId="53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165" fontId="3" fillId="0" borderId="50" xfId="0" applyNumberFormat="1" applyFont="1" applyFill="1" applyBorder="1" applyAlignment="1" applyProtection="1">
      <alignment horizontal="right" vertical="center"/>
      <protection locked="0"/>
    </xf>
    <xf numFmtId="165" fontId="3" fillId="0" borderId="51" xfId="0" applyNumberFormat="1" applyFont="1" applyFill="1" applyBorder="1" applyAlignment="1" applyProtection="1">
      <alignment horizontal="right" vertical="center"/>
      <protection locked="0"/>
    </xf>
    <xf numFmtId="165" fontId="3" fillId="0" borderId="52" xfId="0" applyNumberFormat="1" applyFont="1" applyFill="1" applyBorder="1" applyAlignment="1" applyProtection="1">
      <alignment horizontal="right" vertical="center"/>
      <protection locked="0"/>
    </xf>
    <xf numFmtId="0" fontId="4" fillId="2" borderId="56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14" fontId="3" fillId="0" borderId="58" xfId="0" applyNumberFormat="1" applyFont="1" applyFill="1" applyBorder="1" applyAlignment="1" applyProtection="1">
      <alignment horizontal="center" vertical="center"/>
      <protection locked="0"/>
    </xf>
    <xf numFmtId="14" fontId="3" fillId="0" borderId="59" xfId="0" applyNumberFormat="1" applyFont="1" applyFill="1" applyBorder="1" applyAlignment="1" applyProtection="1">
      <alignment horizontal="center" vertical="center"/>
      <protection locked="0"/>
    </xf>
    <xf numFmtId="14" fontId="3" fillId="0" borderId="60" xfId="0" applyNumberFormat="1" applyFont="1" applyFill="1" applyBorder="1" applyAlignment="1" applyProtection="1">
      <alignment horizontal="center" vertical="center"/>
      <protection locked="0"/>
    </xf>
    <xf numFmtId="14" fontId="3" fillId="0" borderId="61" xfId="0" applyNumberFormat="1" applyFont="1" applyFill="1" applyBorder="1" applyAlignment="1" applyProtection="1">
      <alignment horizontal="center" vertical="center"/>
      <protection locked="0"/>
    </xf>
    <xf numFmtId="14" fontId="3" fillId="0" borderId="11" xfId="0" applyNumberFormat="1" applyFont="1" applyFill="1" applyBorder="1" applyAlignment="1" applyProtection="1">
      <alignment horizontal="center" vertical="center"/>
      <protection locked="0"/>
    </xf>
    <xf numFmtId="14" fontId="3" fillId="0" borderId="62" xfId="0" applyNumberFormat="1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vertical="center" wrapText="1"/>
      <protection locked="0"/>
    </xf>
    <xf numFmtId="0" fontId="3" fillId="0" borderId="51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 applyProtection="1">
      <alignment vertical="center" wrapText="1"/>
      <protection locked="0"/>
    </xf>
    <xf numFmtId="0" fontId="3" fillId="0" borderId="54" xfId="0" applyFont="1" applyBorder="1" applyProtection="1"/>
    <xf numFmtId="0" fontId="3" fillId="0" borderId="51" xfId="0" applyFont="1" applyBorder="1" applyProtection="1"/>
    <xf numFmtId="0" fontId="3" fillId="0" borderId="52" xfId="0" applyFont="1" applyBorder="1" applyProtection="1"/>
    <xf numFmtId="167" fontId="3" fillId="0" borderId="11" xfId="0" applyNumberFormat="1" applyFont="1" applyFill="1" applyBorder="1" applyAlignment="1" applyProtection="1">
      <alignment horizontal="center" vertical="center"/>
      <protection locked="0"/>
    </xf>
    <xf numFmtId="167" fontId="3" fillId="0" borderId="16" xfId="0" applyNumberFormat="1" applyFont="1" applyFill="1" applyBorder="1" applyAlignment="1" applyProtection="1">
      <alignment horizontal="center" vertical="center"/>
      <protection locked="0"/>
    </xf>
    <xf numFmtId="167" fontId="3" fillId="0" borderId="36" xfId="0" applyNumberFormat="1" applyFont="1" applyFill="1" applyBorder="1" applyAlignment="1" applyProtection="1">
      <alignment horizontal="center" vertical="center"/>
      <protection locked="0"/>
    </xf>
    <xf numFmtId="167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wrapText="1"/>
    </xf>
    <xf numFmtId="0" fontId="3" fillId="2" borderId="47" xfId="0" applyFont="1" applyFill="1" applyBorder="1" applyAlignment="1" applyProtection="1">
      <alignment wrapText="1"/>
    </xf>
    <xf numFmtId="40" fontId="7" fillId="2" borderId="20" xfId="0" applyNumberFormat="1" applyFont="1" applyFill="1" applyBorder="1" applyAlignment="1" applyProtection="1">
      <alignment vertical="center" wrapText="1"/>
    </xf>
    <xf numFmtId="38" fontId="7" fillId="4" borderId="28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2" fontId="3" fillId="2" borderId="54" xfId="0" applyNumberFormat="1" applyFont="1" applyFill="1" applyBorder="1" applyProtection="1"/>
    <xf numFmtId="2" fontId="3" fillId="2" borderId="50" xfId="0" applyNumberFormat="1" applyFont="1" applyFill="1" applyBorder="1" applyProtection="1"/>
    <xf numFmtId="2" fontId="3" fillId="2" borderId="53" xfId="0" applyNumberFormat="1" applyFont="1" applyFill="1" applyBorder="1" applyProtection="1"/>
    <xf numFmtId="0" fontId="3" fillId="2" borderId="1" xfId="0" applyFont="1" applyFill="1" applyBorder="1" applyAlignment="1" applyProtection="1">
      <alignment vertical="center"/>
    </xf>
    <xf numFmtId="0" fontId="4" fillId="2" borderId="65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wrapText="1"/>
    </xf>
    <xf numFmtId="0" fontId="17" fillId="2" borderId="4" xfId="0" applyFont="1" applyFill="1" applyBorder="1" applyProtection="1"/>
    <xf numFmtId="0" fontId="17" fillId="2" borderId="5" xfId="0" applyFont="1" applyFill="1" applyBorder="1" applyProtection="1"/>
    <xf numFmtId="0" fontId="11" fillId="0" borderId="0" xfId="0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vertical="center"/>
    </xf>
    <xf numFmtId="0" fontId="11" fillId="2" borderId="29" xfId="0" applyFont="1" applyFill="1" applyBorder="1" applyAlignment="1" applyProtection="1">
      <alignment vertical="center"/>
    </xf>
    <xf numFmtId="0" fontId="11" fillId="2" borderId="28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40" fontId="3" fillId="0" borderId="0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165" fontId="3" fillId="3" borderId="1" xfId="0" applyNumberFormat="1" applyFont="1" applyFill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165" fontId="1" fillId="2" borderId="1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5" fontId="3" fillId="2" borderId="28" xfId="0" applyNumberFormat="1" applyFont="1" applyFill="1" applyBorder="1" applyAlignment="1" applyProtection="1">
      <alignment vertical="center"/>
    </xf>
    <xf numFmtId="0" fontId="11" fillId="0" borderId="44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" fontId="3" fillId="2" borderId="10" xfId="0" applyNumberFormat="1" applyFont="1" applyFill="1" applyBorder="1" applyAlignment="1" applyProtection="1">
      <alignment horizontal="center" vertical="center"/>
    </xf>
    <xf numFmtId="167" fontId="3" fillId="2" borderId="36" xfId="0" applyNumberFormat="1" applyFont="1" applyFill="1" applyBorder="1" applyAlignment="1" applyProtection="1">
      <alignment horizontal="center" vertical="center"/>
    </xf>
    <xf numFmtId="167" fontId="3" fillId="2" borderId="63" xfId="0" applyNumberFormat="1" applyFont="1" applyFill="1" applyBorder="1" applyAlignment="1" applyProtection="1">
      <alignment horizontal="center" vertical="center"/>
    </xf>
    <xf numFmtId="166" fontId="3" fillId="2" borderId="54" xfId="0" applyNumberFormat="1" applyFont="1" applyFill="1" applyBorder="1" applyAlignment="1" applyProtection="1">
      <alignment horizontal="right" vertical="center"/>
    </xf>
    <xf numFmtId="167" fontId="3" fillId="2" borderId="18" xfId="0" applyNumberFormat="1" applyFont="1" applyFill="1" applyBorder="1" applyAlignment="1" applyProtection="1">
      <alignment horizontal="center" vertical="center"/>
    </xf>
    <xf numFmtId="167" fontId="3" fillId="2" borderId="30" xfId="0" applyNumberFormat="1" applyFont="1" applyFill="1" applyBorder="1" applyAlignment="1" applyProtection="1">
      <alignment horizontal="center" vertical="center"/>
    </xf>
    <xf numFmtId="166" fontId="3" fillId="2" borderId="51" xfId="0" applyNumberFormat="1" applyFont="1" applyFill="1" applyBorder="1" applyAlignment="1" applyProtection="1">
      <alignment horizontal="right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167" fontId="3" fillId="2" borderId="13" xfId="0" applyNumberFormat="1" applyFont="1" applyFill="1" applyBorder="1" applyAlignment="1" applyProtection="1">
      <alignment horizontal="center" vertical="center"/>
    </xf>
    <xf numFmtId="167" fontId="3" fillId="2" borderId="31" xfId="0" applyNumberFormat="1" applyFont="1" applyFill="1" applyBorder="1" applyAlignment="1" applyProtection="1">
      <alignment horizontal="center" vertical="center"/>
    </xf>
    <xf numFmtId="166" fontId="3" fillId="2" borderId="52" xfId="0" applyNumberFormat="1" applyFont="1" applyFill="1" applyBorder="1" applyAlignment="1" applyProtection="1">
      <alignment horizontal="right" vertical="center"/>
    </xf>
    <xf numFmtId="4" fontId="1" fillId="2" borderId="53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 applyProtection="1">
      <alignment horizontal="right" vertical="center"/>
    </xf>
    <xf numFmtId="165" fontId="0" fillId="0" borderId="0" xfId="2" applyNumberFormat="1" applyFont="1" applyBorder="1" applyAlignment="1" applyProtection="1">
      <alignment horizontal="center" vertical="center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left" wrapText="1"/>
    </xf>
    <xf numFmtId="0" fontId="3" fillId="0" borderId="54" xfId="0" applyFont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 applyProtection="1">
      <alignment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left" vertical="top" wrapText="1"/>
    </xf>
    <xf numFmtId="0" fontId="13" fillId="0" borderId="3" xfId="0" applyFont="1" applyFill="1" applyBorder="1" applyAlignment="1" applyProtection="1">
      <alignment horizontal="left" vertical="top" wrapText="1"/>
    </xf>
    <xf numFmtId="0" fontId="13" fillId="0" borderId="38" xfId="0" applyFont="1" applyFill="1" applyBorder="1" applyAlignment="1" applyProtection="1">
      <alignment horizontal="left" vertical="top" wrapText="1"/>
    </xf>
    <xf numFmtId="40" fontId="7" fillId="2" borderId="33" xfId="0" applyNumberFormat="1" applyFont="1" applyFill="1" applyBorder="1" applyAlignment="1" applyProtection="1">
      <alignment horizontal="center" vertical="center"/>
    </xf>
    <xf numFmtId="40" fontId="7" fillId="2" borderId="32" xfId="0" applyNumberFormat="1" applyFont="1" applyFill="1" applyBorder="1" applyAlignment="1" applyProtection="1">
      <alignment horizontal="center" vertical="center"/>
    </xf>
    <xf numFmtId="0" fontId="4" fillId="2" borderId="37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2" fontId="4" fillId="2" borderId="43" xfId="0" applyNumberFormat="1" applyFont="1" applyFill="1" applyBorder="1" applyAlignment="1" applyProtection="1">
      <alignment horizontal="center" vertical="center" wrapText="1"/>
    </xf>
    <xf numFmtId="2" fontId="4" fillId="2" borderId="53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53" xfId="0" applyFont="1" applyFill="1" applyBorder="1" applyAlignment="1" applyProtection="1">
      <alignment horizontal="center" vertical="center"/>
    </xf>
    <xf numFmtId="40" fontId="1" fillId="2" borderId="33" xfId="0" applyNumberFormat="1" applyFont="1" applyFill="1" applyBorder="1" applyAlignment="1" applyProtection="1">
      <alignment horizontal="center"/>
    </xf>
    <xf numFmtId="40" fontId="1" fillId="2" borderId="32" xfId="0" applyNumberFormat="1" applyFont="1" applyFill="1" applyBorder="1" applyAlignment="1" applyProtection="1">
      <alignment horizontal="center"/>
    </xf>
    <xf numFmtId="40" fontId="1" fillId="2" borderId="37" xfId="0" applyNumberFormat="1" applyFont="1" applyFill="1" applyBorder="1" applyAlignment="1" applyProtection="1">
      <alignment horizont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wrapText="1"/>
    </xf>
    <xf numFmtId="0" fontId="4" fillId="2" borderId="53" xfId="0" applyFont="1" applyFill="1" applyBorder="1" applyAlignment="1" applyProtection="1">
      <alignment horizontal="center" wrapText="1"/>
    </xf>
    <xf numFmtId="167" fontId="1" fillId="2" borderId="20" xfId="0" applyNumberFormat="1" applyFont="1" applyFill="1" applyBorder="1" applyAlignment="1" applyProtection="1">
      <alignment horizontal="center" vertical="center"/>
    </xf>
    <xf numFmtId="167" fontId="1" fillId="2" borderId="28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left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 vertical="center" wrapText="1"/>
    </xf>
    <xf numFmtId="165" fontId="0" fillId="0" borderId="24" xfId="2" applyNumberFormat="1" applyFont="1" applyBorder="1" applyAlignment="1" applyProtection="1">
      <alignment horizontal="right" vertical="center"/>
      <protection locked="0"/>
    </xf>
    <xf numFmtId="165" fontId="0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64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1" fillId="2" borderId="43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0" fontId="11" fillId="2" borderId="33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vertical="center" wrapText="1"/>
    </xf>
    <xf numFmtId="0" fontId="11" fillId="2" borderId="37" xfId="0" applyFont="1" applyFill="1" applyBorder="1" applyAlignment="1" applyProtection="1">
      <alignment horizontal="center" vertical="center" wrapText="1"/>
    </xf>
    <xf numFmtId="0" fontId="11" fillId="2" borderId="3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8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165" fontId="0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19" xfId="2" applyNumberFormat="1" applyFont="1" applyBorder="1" applyAlignment="1" applyProtection="1">
      <alignment horizontal="right" vertical="center"/>
      <protection locked="0"/>
    </xf>
    <xf numFmtId="165" fontId="0" fillId="0" borderId="15" xfId="2" applyNumberFormat="1" applyFont="1" applyBorder="1" applyAlignment="1" applyProtection="1">
      <alignment horizontal="right" vertical="center"/>
      <protection locked="0"/>
    </xf>
    <xf numFmtId="165" fontId="0" fillId="0" borderId="17" xfId="2" applyNumberFormat="1" applyFont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vertical="center"/>
    </xf>
    <xf numFmtId="0" fontId="3" fillId="2" borderId="35" xfId="0" applyFont="1" applyFill="1" applyBorder="1" applyAlignment="1" applyProtection="1">
      <alignment vertical="center"/>
    </xf>
    <xf numFmtId="0" fontId="4" fillId="0" borderId="45" xfId="0" applyFont="1" applyFill="1" applyBorder="1" applyAlignment="1" applyProtection="1">
      <alignment vertical="center"/>
      <protection locked="0"/>
    </xf>
    <xf numFmtId="0" fontId="4" fillId="0" borderId="4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</cellXfs>
  <cellStyles count="3">
    <cellStyle name="Standard" xfId="0" builtinId="0"/>
    <cellStyle name="Standard 2" xfId="1"/>
    <cellStyle name="Währung" xfId="2" builtinId="4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47"/>
  <sheetViews>
    <sheetView showGridLines="0" showRowColHeaders="0" tabSelected="1" zoomScaleNormal="100" workbookViewId="0">
      <selection activeCell="L11" sqref="L11"/>
    </sheetView>
  </sheetViews>
  <sheetFormatPr baseColWidth="10" defaultColWidth="11.42578125" defaultRowHeight="12.75" x14ac:dyDescent="0.2"/>
  <cols>
    <col min="1" max="1" width="2" style="2" bestFit="1" customWidth="1"/>
    <col min="2" max="2" width="13.5703125" style="2" customWidth="1"/>
    <col min="3" max="4" width="14.42578125" style="2" customWidth="1"/>
    <col min="5" max="6" width="10.7109375" style="2" customWidth="1"/>
    <col min="7" max="7" width="10.28515625" style="2" customWidth="1"/>
    <col min="8" max="8" width="6.42578125" style="2" customWidth="1"/>
    <col min="9" max="9" width="6.28515625" style="2" customWidth="1"/>
    <col min="10" max="10" width="5.5703125" style="2" customWidth="1"/>
    <col min="11" max="11" width="6" style="2" customWidth="1"/>
    <col min="12" max="12" width="13.5703125" style="2" customWidth="1"/>
    <col min="13" max="13" width="14.42578125" style="2" customWidth="1"/>
    <col min="14" max="14" width="12.28515625" style="2" customWidth="1"/>
    <col min="15" max="15" width="18.28515625" style="2" customWidth="1"/>
    <col min="16" max="16" width="17.5703125" style="2" customWidth="1"/>
    <col min="17" max="17" width="18" style="2" customWidth="1"/>
    <col min="18" max="18" width="12.5703125" style="2" hidden="1" customWidth="1"/>
    <col min="19" max="19" width="7.5703125" style="2" hidden="1" customWidth="1"/>
    <col min="20" max="20" width="7.5703125" style="14" hidden="1" customWidth="1"/>
    <col min="21" max="21" width="11.42578125" style="2" hidden="1" customWidth="1"/>
    <col min="22" max="22" width="8" style="2" hidden="1" customWidth="1"/>
    <col min="23" max="23" width="18.42578125" style="2" hidden="1" customWidth="1"/>
    <col min="24" max="24" width="17" style="2" hidden="1" customWidth="1"/>
    <col min="25" max="26" width="16.28515625" style="2" hidden="1" customWidth="1"/>
    <col min="27" max="27" width="17" style="2" hidden="1" customWidth="1"/>
    <col min="28" max="28" width="11.42578125" style="2" hidden="1" customWidth="1"/>
    <col min="29" max="16384" width="11.42578125" style="2"/>
  </cols>
  <sheetData>
    <row r="1" spans="1:27" ht="24" customHeight="1" x14ac:dyDescent="0.2">
      <c r="B1" s="232" t="s">
        <v>61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4"/>
      <c r="R1" s="20"/>
    </row>
    <row r="2" spans="1:27" ht="24" customHeight="1" thickBot="1" x14ac:dyDescent="0.25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20"/>
    </row>
    <row r="3" spans="1:27" ht="24" customHeight="1" thickBot="1" x14ac:dyDescent="0.25">
      <c r="B3" s="165" t="s">
        <v>43</v>
      </c>
      <c r="C3" s="16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8"/>
      <c r="P3" s="106" t="s">
        <v>62</v>
      </c>
      <c r="Q3" s="151"/>
      <c r="R3" s="20"/>
    </row>
    <row r="4" spans="1:27" s="1" customFormat="1" ht="24" customHeight="1" thickBot="1" x14ac:dyDescent="0.3">
      <c r="B4" s="165" t="s">
        <v>4</v>
      </c>
      <c r="C4" s="165"/>
      <c r="D4" s="176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  <c r="R4" s="5"/>
      <c r="T4" s="9"/>
    </row>
    <row r="5" spans="1:27" s="1" customFormat="1" ht="24" customHeight="1" thickBot="1" x14ac:dyDescent="0.35">
      <c r="B5" s="37"/>
      <c r="C5" s="37"/>
      <c r="D5" s="128"/>
      <c r="E5" s="128"/>
      <c r="F5" s="128"/>
      <c r="G5" s="128"/>
      <c r="H5" s="110" t="s">
        <v>60</v>
      </c>
      <c r="I5" s="111"/>
      <c r="J5" s="111"/>
      <c r="K5" s="112"/>
      <c r="L5" s="155">
        <v>2024</v>
      </c>
      <c r="M5" s="128"/>
      <c r="N5" s="128"/>
      <c r="O5" s="128"/>
      <c r="P5" s="9"/>
      <c r="Q5" s="9"/>
      <c r="R5" s="5"/>
      <c r="T5" s="9"/>
    </row>
    <row r="6" spans="1:27" ht="18.75" thickBot="1" x14ac:dyDescent="0.3">
      <c r="B6" s="186" t="s">
        <v>6</v>
      </c>
      <c r="C6" s="186"/>
      <c r="D6" s="186"/>
      <c r="E6" s="186"/>
      <c r="F6" s="186"/>
      <c r="G6" s="186"/>
      <c r="H6" s="186"/>
      <c r="I6" s="30"/>
      <c r="J6" s="30"/>
      <c r="K6" s="30"/>
      <c r="L6" s="30"/>
      <c r="M6" s="30"/>
      <c r="N6" s="30"/>
      <c r="O6" s="30"/>
      <c r="P6" s="15"/>
      <c r="Q6" s="20"/>
      <c r="T6" s="7"/>
    </row>
    <row r="7" spans="1:27" s="31" customFormat="1" ht="13.5" thickBot="1" x14ac:dyDescent="0.25">
      <c r="A7" s="229"/>
      <c r="B7" s="68" t="s">
        <v>16</v>
      </c>
      <c r="C7" s="68" t="s">
        <v>17</v>
      </c>
      <c r="D7" s="68" t="s">
        <v>18</v>
      </c>
      <c r="E7" s="192" t="s">
        <v>19</v>
      </c>
      <c r="F7" s="192"/>
      <c r="G7" s="68" t="s">
        <v>20</v>
      </c>
      <c r="H7" s="167" t="s">
        <v>21</v>
      </c>
      <c r="I7" s="168"/>
      <c r="J7" s="167" t="s">
        <v>22</v>
      </c>
      <c r="K7" s="168"/>
      <c r="L7" s="68" t="s">
        <v>23</v>
      </c>
      <c r="M7" s="68" t="s">
        <v>24</v>
      </c>
      <c r="N7" s="68" t="s">
        <v>25</v>
      </c>
      <c r="O7" s="68" t="s">
        <v>26</v>
      </c>
      <c r="P7" s="68" t="s">
        <v>27</v>
      </c>
      <c r="Q7" s="68" t="s">
        <v>45</v>
      </c>
      <c r="R7" s="32"/>
      <c r="T7" s="171" t="s">
        <v>30</v>
      </c>
      <c r="U7" s="172"/>
      <c r="V7" s="172"/>
      <c r="W7" s="172"/>
      <c r="X7" s="172"/>
      <c r="Y7" s="172"/>
      <c r="Z7" s="172"/>
      <c r="AA7" s="173"/>
    </row>
    <row r="8" spans="1:27" ht="64.900000000000006" customHeight="1" thickBot="1" x14ac:dyDescent="0.25">
      <c r="A8" s="230"/>
      <c r="B8" s="174" t="s">
        <v>11</v>
      </c>
      <c r="C8" s="169" t="s">
        <v>12</v>
      </c>
      <c r="D8" s="161" t="s">
        <v>54</v>
      </c>
      <c r="E8" s="161" t="s">
        <v>57</v>
      </c>
      <c r="F8" s="193"/>
      <c r="G8" s="163" t="s">
        <v>52</v>
      </c>
      <c r="H8" s="161" t="s">
        <v>42</v>
      </c>
      <c r="I8" s="166"/>
      <c r="J8" s="166" t="s">
        <v>68</v>
      </c>
      <c r="K8" s="166"/>
      <c r="L8" s="179" t="s">
        <v>15</v>
      </c>
      <c r="M8" s="180"/>
      <c r="N8" s="180"/>
      <c r="O8" s="180"/>
      <c r="P8" s="181"/>
      <c r="Q8" s="182" t="s">
        <v>58</v>
      </c>
      <c r="R8" s="20"/>
      <c r="T8" s="159"/>
      <c r="U8" s="160"/>
      <c r="V8" s="160"/>
      <c r="W8" s="160"/>
      <c r="X8" s="160"/>
      <c r="Y8" s="92" t="s">
        <v>53</v>
      </c>
      <c r="Z8" s="93">
        <v>366</v>
      </c>
      <c r="AA8" s="67"/>
    </row>
    <row r="9" spans="1:27" ht="107.45" customHeight="1" thickBot="1" x14ac:dyDescent="0.25">
      <c r="A9" s="231"/>
      <c r="B9" s="175"/>
      <c r="C9" s="170"/>
      <c r="D9" s="162"/>
      <c r="E9" s="72" t="s">
        <v>33</v>
      </c>
      <c r="F9" s="73" t="s">
        <v>34</v>
      </c>
      <c r="G9" s="164"/>
      <c r="H9" s="109" t="s">
        <v>13</v>
      </c>
      <c r="I9" s="52" t="s">
        <v>14</v>
      </c>
      <c r="J9" s="109" t="s">
        <v>13</v>
      </c>
      <c r="K9" s="52" t="s">
        <v>14</v>
      </c>
      <c r="L9" s="53" t="s">
        <v>31</v>
      </c>
      <c r="M9" s="108" t="s">
        <v>46</v>
      </c>
      <c r="N9" s="53" t="s">
        <v>32</v>
      </c>
      <c r="O9" s="101" t="s">
        <v>66</v>
      </c>
      <c r="P9" s="108" t="s">
        <v>67</v>
      </c>
      <c r="Q9" s="183"/>
      <c r="R9" s="6"/>
      <c r="T9" s="57" t="s">
        <v>28</v>
      </c>
      <c r="U9" s="102" t="s">
        <v>63</v>
      </c>
      <c r="V9" s="55" t="s">
        <v>29</v>
      </c>
      <c r="W9" s="55" t="s">
        <v>48</v>
      </c>
      <c r="X9" s="55" t="s">
        <v>49</v>
      </c>
      <c r="Y9" s="90" t="s">
        <v>51</v>
      </c>
      <c r="Z9" s="91" t="s">
        <v>50</v>
      </c>
      <c r="AA9" s="64" t="s">
        <v>55</v>
      </c>
    </row>
    <row r="10" spans="1:27" ht="13.5" thickTop="1" x14ac:dyDescent="0.2">
      <c r="A10" s="83">
        <v>1</v>
      </c>
      <c r="B10" s="148"/>
      <c r="C10" s="80"/>
      <c r="D10" s="80"/>
      <c r="E10" s="77"/>
      <c r="F10" s="74"/>
      <c r="G10" s="129">
        <f t="shared" ref="G10:G17" si="0">IF(DATEDIF(E10,F10,"d")&gt;0,DATEDIF(E10,F10,"d")+1,0)</f>
        <v>0</v>
      </c>
      <c r="H10" s="130">
        <v>39</v>
      </c>
      <c r="I10" s="131">
        <v>50</v>
      </c>
      <c r="J10" s="88"/>
      <c r="K10" s="41"/>
      <c r="L10" s="63"/>
      <c r="M10" s="132">
        <f t="shared" ref="M10:M17" si="1">IF(V10=0,0,((V10/T10/$Z$8*G10*W10)))</f>
        <v>0</v>
      </c>
      <c r="N10" s="143"/>
      <c r="O10" s="54">
        <f t="shared" ref="O10:O17" si="2">IF(V10=0,0,((V10/T10/$Z$8*G10*X10)))</f>
        <v>0</v>
      </c>
      <c r="P10" s="54">
        <f t="shared" ref="P10:P17" si="3">IF(V10=0,0,((V10/T10/$Z$8*G10*Z10)))</f>
        <v>0</v>
      </c>
      <c r="Q10" s="144"/>
      <c r="R10" s="19"/>
      <c r="S10" s="4"/>
      <c r="T10" s="58">
        <f>H10*60+I10</f>
        <v>2390</v>
      </c>
      <c r="U10" s="103">
        <v>478</v>
      </c>
      <c r="V10" s="56">
        <f>IF((J10*60+K10)&lt;T10,(J10*60)+K10,T10)</f>
        <v>0</v>
      </c>
      <c r="W10" s="94">
        <v>61000</v>
      </c>
      <c r="X10" s="94">
        <f t="shared" ref="X10:X17" si="4">IF(M10&gt;0,4300,0)</f>
        <v>0</v>
      </c>
      <c r="Y10" s="94">
        <v>0</v>
      </c>
      <c r="Z10" s="96">
        <f t="shared" ref="Z10:Z17" si="5">IF(M10&gt;0,2000,0)</f>
        <v>0</v>
      </c>
      <c r="AA10" s="97">
        <f>(G10/$Z$8)*(V10/T10)</f>
        <v>0</v>
      </c>
    </row>
    <row r="11" spans="1:27" x14ac:dyDescent="0.2">
      <c r="A11" s="84">
        <v>2</v>
      </c>
      <c r="B11" s="149"/>
      <c r="C11" s="81"/>
      <c r="D11" s="81"/>
      <c r="E11" s="78"/>
      <c r="F11" s="75"/>
      <c r="G11" s="129">
        <f t="shared" si="0"/>
        <v>0</v>
      </c>
      <c r="H11" s="133">
        <v>39</v>
      </c>
      <c r="I11" s="134">
        <v>50</v>
      </c>
      <c r="J11" s="89"/>
      <c r="K11" s="42"/>
      <c r="L11" s="63"/>
      <c r="M11" s="135">
        <f t="shared" si="1"/>
        <v>0</v>
      </c>
      <c r="N11" s="143"/>
      <c r="O11" s="61">
        <f t="shared" si="2"/>
        <v>0</v>
      </c>
      <c r="P11" s="61">
        <f t="shared" si="3"/>
        <v>0</v>
      </c>
      <c r="Q11" s="145"/>
      <c r="R11" s="19"/>
      <c r="S11" s="4"/>
      <c r="T11" s="58">
        <f t="shared" ref="T11:T17" si="6">H11*60+I11</f>
        <v>2390</v>
      </c>
      <c r="U11" s="103">
        <v>478</v>
      </c>
      <c r="V11" s="56">
        <f t="shared" ref="V11:V17" si="7">IF((J11*60+K11)&lt;T11,(J11*60)+K11,T11)</f>
        <v>0</v>
      </c>
      <c r="W11" s="94">
        <v>61000</v>
      </c>
      <c r="X11" s="94">
        <f t="shared" si="4"/>
        <v>0</v>
      </c>
      <c r="Y11" s="94">
        <v>0</v>
      </c>
      <c r="Z11" s="96">
        <f t="shared" si="5"/>
        <v>0</v>
      </c>
      <c r="AA11" s="98">
        <f>(G11/$Z$8)*(V11/T11)</f>
        <v>0</v>
      </c>
    </row>
    <row r="12" spans="1:27" x14ac:dyDescent="0.2">
      <c r="A12" s="84">
        <v>3</v>
      </c>
      <c r="B12" s="149"/>
      <c r="C12" s="81"/>
      <c r="D12" s="81"/>
      <c r="E12" s="78"/>
      <c r="F12" s="75"/>
      <c r="G12" s="129">
        <f t="shared" si="0"/>
        <v>0</v>
      </c>
      <c r="H12" s="133">
        <v>39</v>
      </c>
      <c r="I12" s="134">
        <v>50</v>
      </c>
      <c r="J12" s="86"/>
      <c r="K12" s="42"/>
      <c r="L12" s="63"/>
      <c r="M12" s="135">
        <f t="shared" si="1"/>
        <v>0</v>
      </c>
      <c r="N12" s="143"/>
      <c r="O12" s="61">
        <f t="shared" si="2"/>
        <v>0</v>
      </c>
      <c r="P12" s="61">
        <f t="shared" si="3"/>
        <v>0</v>
      </c>
      <c r="Q12" s="145"/>
      <c r="R12" s="19"/>
      <c r="S12" s="4"/>
      <c r="T12" s="58">
        <f t="shared" si="6"/>
        <v>2390</v>
      </c>
      <c r="U12" s="103">
        <v>478</v>
      </c>
      <c r="V12" s="56">
        <f t="shared" si="7"/>
        <v>0</v>
      </c>
      <c r="W12" s="94">
        <v>61000</v>
      </c>
      <c r="X12" s="94">
        <f t="shared" si="4"/>
        <v>0</v>
      </c>
      <c r="Y12" s="94">
        <v>0</v>
      </c>
      <c r="Z12" s="96">
        <f t="shared" si="5"/>
        <v>0</v>
      </c>
      <c r="AA12" s="98">
        <f>(G12/$Z$8)*(V12/T12)</f>
        <v>0</v>
      </c>
    </row>
    <row r="13" spans="1:27" x14ac:dyDescent="0.2">
      <c r="A13" s="84">
        <v>4</v>
      </c>
      <c r="B13" s="149"/>
      <c r="C13" s="81"/>
      <c r="D13" s="81"/>
      <c r="E13" s="78"/>
      <c r="F13" s="75"/>
      <c r="G13" s="129">
        <f t="shared" si="0"/>
        <v>0</v>
      </c>
      <c r="H13" s="133">
        <v>39</v>
      </c>
      <c r="I13" s="134">
        <v>50</v>
      </c>
      <c r="J13" s="86"/>
      <c r="K13" s="42"/>
      <c r="L13" s="63"/>
      <c r="M13" s="135">
        <f t="shared" si="1"/>
        <v>0</v>
      </c>
      <c r="N13" s="143"/>
      <c r="O13" s="61">
        <f t="shared" si="2"/>
        <v>0</v>
      </c>
      <c r="P13" s="61">
        <f t="shared" si="3"/>
        <v>0</v>
      </c>
      <c r="Q13" s="145"/>
      <c r="R13" s="19"/>
      <c r="S13" s="4"/>
      <c r="T13" s="58">
        <f t="shared" si="6"/>
        <v>2390</v>
      </c>
      <c r="U13" s="103">
        <v>478</v>
      </c>
      <c r="V13" s="56">
        <f t="shared" si="7"/>
        <v>0</v>
      </c>
      <c r="W13" s="94">
        <v>61000</v>
      </c>
      <c r="X13" s="94">
        <f t="shared" si="4"/>
        <v>0</v>
      </c>
      <c r="Y13" s="94">
        <v>0</v>
      </c>
      <c r="Z13" s="96">
        <f t="shared" si="5"/>
        <v>0</v>
      </c>
      <c r="AA13" s="98">
        <f t="shared" ref="AA13:AA17" si="8">(G13/$Z$8)*(V13/T13)</f>
        <v>0</v>
      </c>
    </row>
    <row r="14" spans="1:27" ht="13.35" customHeight="1" x14ac:dyDescent="0.2">
      <c r="A14" s="84">
        <v>5</v>
      </c>
      <c r="B14" s="149"/>
      <c r="C14" s="81"/>
      <c r="D14" s="81"/>
      <c r="E14" s="78"/>
      <c r="F14" s="75"/>
      <c r="G14" s="129">
        <f t="shared" si="0"/>
        <v>0</v>
      </c>
      <c r="H14" s="133">
        <v>39</v>
      </c>
      <c r="I14" s="134">
        <v>50</v>
      </c>
      <c r="J14" s="86"/>
      <c r="K14" s="42"/>
      <c r="L14" s="63"/>
      <c r="M14" s="135">
        <f t="shared" si="1"/>
        <v>0</v>
      </c>
      <c r="N14" s="143"/>
      <c r="O14" s="61">
        <f t="shared" si="2"/>
        <v>0</v>
      </c>
      <c r="P14" s="61">
        <f t="shared" si="3"/>
        <v>0</v>
      </c>
      <c r="Q14" s="145"/>
      <c r="R14" s="19"/>
      <c r="S14" s="4"/>
      <c r="T14" s="58">
        <f t="shared" si="6"/>
        <v>2390</v>
      </c>
      <c r="U14" s="103">
        <v>478</v>
      </c>
      <c r="V14" s="56">
        <f t="shared" si="7"/>
        <v>0</v>
      </c>
      <c r="W14" s="94">
        <v>61000</v>
      </c>
      <c r="X14" s="94">
        <f t="shared" si="4"/>
        <v>0</v>
      </c>
      <c r="Y14" s="94">
        <v>0</v>
      </c>
      <c r="Z14" s="96">
        <f t="shared" si="5"/>
        <v>0</v>
      </c>
      <c r="AA14" s="98">
        <f t="shared" si="8"/>
        <v>0</v>
      </c>
    </row>
    <row r="15" spans="1:27" x14ac:dyDescent="0.2">
      <c r="A15" s="84">
        <v>6</v>
      </c>
      <c r="B15" s="149"/>
      <c r="C15" s="81"/>
      <c r="D15" s="81"/>
      <c r="E15" s="78"/>
      <c r="F15" s="75"/>
      <c r="G15" s="129">
        <f t="shared" si="0"/>
        <v>0</v>
      </c>
      <c r="H15" s="133">
        <v>39</v>
      </c>
      <c r="I15" s="134">
        <v>50</v>
      </c>
      <c r="J15" s="86"/>
      <c r="K15" s="42"/>
      <c r="L15" s="63"/>
      <c r="M15" s="135">
        <f t="shared" si="1"/>
        <v>0</v>
      </c>
      <c r="N15" s="143"/>
      <c r="O15" s="61">
        <f t="shared" si="2"/>
        <v>0</v>
      </c>
      <c r="P15" s="61">
        <f t="shared" si="3"/>
        <v>0</v>
      </c>
      <c r="Q15" s="145"/>
      <c r="R15" s="19"/>
      <c r="S15" s="4"/>
      <c r="T15" s="58">
        <f t="shared" si="6"/>
        <v>2390</v>
      </c>
      <c r="U15" s="103">
        <v>478</v>
      </c>
      <c r="V15" s="56">
        <f t="shared" si="7"/>
        <v>0</v>
      </c>
      <c r="W15" s="94">
        <v>61000</v>
      </c>
      <c r="X15" s="94">
        <f t="shared" si="4"/>
        <v>0</v>
      </c>
      <c r="Y15" s="94">
        <v>0</v>
      </c>
      <c r="Z15" s="96">
        <f t="shared" si="5"/>
        <v>0</v>
      </c>
      <c r="AA15" s="98">
        <f t="shared" si="8"/>
        <v>0</v>
      </c>
    </row>
    <row r="16" spans="1:27" ht="13.35" customHeight="1" x14ac:dyDescent="0.2">
      <c r="A16" s="84">
        <v>7</v>
      </c>
      <c r="B16" s="149"/>
      <c r="C16" s="81"/>
      <c r="D16" s="81"/>
      <c r="E16" s="78"/>
      <c r="F16" s="75"/>
      <c r="G16" s="129">
        <f t="shared" si="0"/>
        <v>0</v>
      </c>
      <c r="H16" s="133">
        <v>39</v>
      </c>
      <c r="I16" s="134">
        <v>50</v>
      </c>
      <c r="J16" s="86"/>
      <c r="K16" s="42"/>
      <c r="L16" s="63"/>
      <c r="M16" s="135">
        <f t="shared" si="1"/>
        <v>0</v>
      </c>
      <c r="N16" s="143"/>
      <c r="O16" s="61">
        <f t="shared" si="2"/>
        <v>0</v>
      </c>
      <c r="P16" s="61">
        <f t="shared" si="3"/>
        <v>0</v>
      </c>
      <c r="Q16" s="145"/>
      <c r="R16" s="19"/>
      <c r="S16" s="4"/>
      <c r="T16" s="58">
        <f t="shared" si="6"/>
        <v>2390</v>
      </c>
      <c r="U16" s="103">
        <v>478</v>
      </c>
      <c r="V16" s="56">
        <f t="shared" si="7"/>
        <v>0</v>
      </c>
      <c r="W16" s="94">
        <v>61000</v>
      </c>
      <c r="X16" s="94">
        <f t="shared" si="4"/>
        <v>0</v>
      </c>
      <c r="Y16" s="94">
        <v>0</v>
      </c>
      <c r="Z16" s="96">
        <f t="shared" si="5"/>
        <v>0</v>
      </c>
      <c r="AA16" s="98">
        <f t="shared" si="8"/>
        <v>0</v>
      </c>
    </row>
    <row r="17" spans="1:27" ht="13.35" customHeight="1" thickBot="1" x14ac:dyDescent="0.25">
      <c r="A17" s="85">
        <v>8</v>
      </c>
      <c r="B17" s="150"/>
      <c r="C17" s="82"/>
      <c r="D17" s="82"/>
      <c r="E17" s="79"/>
      <c r="F17" s="76"/>
      <c r="G17" s="136">
        <f t="shared" si="0"/>
        <v>0</v>
      </c>
      <c r="H17" s="137">
        <v>39</v>
      </c>
      <c r="I17" s="138">
        <v>50</v>
      </c>
      <c r="J17" s="87"/>
      <c r="K17" s="43"/>
      <c r="L17" s="63"/>
      <c r="M17" s="139">
        <f t="shared" si="1"/>
        <v>0</v>
      </c>
      <c r="N17" s="143"/>
      <c r="O17" s="62">
        <f t="shared" si="2"/>
        <v>0</v>
      </c>
      <c r="P17" s="62">
        <f t="shared" si="3"/>
        <v>0</v>
      </c>
      <c r="Q17" s="146"/>
      <c r="S17" s="4"/>
      <c r="T17" s="59">
        <f t="shared" si="6"/>
        <v>2390</v>
      </c>
      <c r="U17" s="104">
        <v>478</v>
      </c>
      <c r="V17" s="60">
        <f t="shared" si="7"/>
        <v>0</v>
      </c>
      <c r="W17" s="95">
        <v>61000</v>
      </c>
      <c r="X17" s="95">
        <f t="shared" si="4"/>
        <v>0</v>
      </c>
      <c r="Y17" s="95">
        <v>0</v>
      </c>
      <c r="Z17" s="96">
        <f t="shared" si="5"/>
        <v>0</v>
      </c>
      <c r="AA17" s="99">
        <f t="shared" si="8"/>
        <v>0</v>
      </c>
    </row>
    <row r="18" spans="1:27" ht="26.65" customHeight="1" thickBot="1" x14ac:dyDescent="0.25">
      <c r="A18" s="10"/>
      <c r="B18" s="202" t="s">
        <v>64</v>
      </c>
      <c r="C18" s="203"/>
      <c r="D18" s="203"/>
      <c r="E18" s="203"/>
      <c r="F18" s="203"/>
      <c r="G18" s="203"/>
      <c r="H18" s="203"/>
      <c r="I18" s="203"/>
      <c r="J18" s="204"/>
      <c r="K18" s="184" t="s">
        <v>47</v>
      </c>
      <c r="L18" s="185"/>
      <c r="M18" s="140">
        <f t="shared" ref="M18:P18" si="9">SUM(M10:M17)</f>
        <v>0</v>
      </c>
      <c r="N18" s="141">
        <f t="shared" si="9"/>
        <v>0</v>
      </c>
      <c r="O18" s="140">
        <f t="shared" si="9"/>
        <v>0</v>
      </c>
      <c r="P18" s="140">
        <f t="shared" si="9"/>
        <v>0</v>
      </c>
      <c r="Q18" s="153"/>
      <c r="S18" s="4"/>
      <c r="T18" s="10"/>
      <c r="U18" s="10"/>
      <c r="V18" s="10"/>
      <c r="W18" s="10"/>
      <c r="Z18" s="65" t="s">
        <v>56</v>
      </c>
      <c r="AA18" s="66">
        <f>SUM(AA10:AA17)</f>
        <v>0</v>
      </c>
    </row>
    <row r="19" spans="1:27" ht="26.65" customHeight="1" thickBot="1" x14ac:dyDescent="0.25">
      <c r="A19" s="10"/>
      <c r="B19" s="156" t="s">
        <v>65</v>
      </c>
      <c r="C19" s="157"/>
      <c r="D19" s="157"/>
      <c r="E19" s="157"/>
      <c r="F19" s="157"/>
      <c r="G19" s="157"/>
      <c r="H19" s="157"/>
      <c r="I19" s="157"/>
      <c r="J19" s="158"/>
      <c r="K19" s="147"/>
      <c r="L19" s="147"/>
      <c r="M19" s="147"/>
      <c r="N19" s="147"/>
      <c r="O19" s="147"/>
      <c r="P19" s="147"/>
      <c r="Q19" s="152"/>
      <c r="S19" s="4"/>
      <c r="T19" s="10"/>
      <c r="U19" s="10"/>
      <c r="V19" s="10"/>
      <c r="W19" s="10"/>
      <c r="Z19" s="16"/>
      <c r="AA19" s="154"/>
    </row>
    <row r="20" spans="1:27" s="113" customFormat="1" ht="15.6" customHeight="1" thickBot="1" x14ac:dyDescent="0.25">
      <c r="B20" s="196" t="s">
        <v>40</v>
      </c>
      <c r="C20" s="197"/>
      <c r="D20" s="197"/>
      <c r="E20" s="197"/>
      <c r="F20" s="197"/>
      <c r="G20" s="197"/>
      <c r="H20" s="197"/>
      <c r="I20" s="197"/>
      <c r="J20" s="114"/>
      <c r="K20" s="114"/>
      <c r="L20" s="21"/>
      <c r="M20" s="21"/>
      <c r="N20" s="21"/>
      <c r="O20" s="21"/>
      <c r="P20" s="21"/>
      <c r="Q20" s="44">
        <f>SUM(L10:L17)</f>
        <v>0</v>
      </c>
      <c r="S20" s="115"/>
      <c r="T20" s="114"/>
    </row>
    <row r="21" spans="1:27" s="113" customFormat="1" ht="15.6" customHeight="1" thickBot="1" x14ac:dyDescent="0.25">
      <c r="B21" s="196" t="s">
        <v>39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15"/>
      <c r="P21" s="115"/>
      <c r="Q21" s="48"/>
      <c r="S21" s="115"/>
      <c r="T21" s="116"/>
      <c r="U21" s="115"/>
      <c r="V21" s="115"/>
    </row>
    <row r="22" spans="1:27" s="113" customFormat="1" ht="15.6" customHeight="1" thickBot="1" x14ac:dyDescent="0.25">
      <c r="B22" s="196" t="s">
        <v>41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17"/>
      <c r="N22" s="117"/>
      <c r="O22" s="117"/>
      <c r="P22" s="115"/>
      <c r="Q22" s="48"/>
      <c r="S22" s="115"/>
      <c r="T22" s="116"/>
      <c r="U22" s="115"/>
      <c r="V22" s="115"/>
    </row>
    <row r="23" spans="1:27" ht="15.6" customHeight="1" thickBot="1" x14ac:dyDescent="0.3">
      <c r="B23" s="47" t="s">
        <v>6</v>
      </c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23"/>
      <c r="N23" s="23"/>
      <c r="O23" s="23"/>
      <c r="P23" s="23"/>
      <c r="Q23" s="40">
        <f>SUM(Q20:Q22)</f>
        <v>0</v>
      </c>
      <c r="R23" s="34"/>
      <c r="S23" s="16"/>
      <c r="T23" s="17"/>
      <c r="U23" s="4"/>
      <c r="V23" s="4"/>
    </row>
    <row r="24" spans="1:27" x14ac:dyDescent="0.2">
      <c r="B24" s="107"/>
      <c r="C24" s="107"/>
      <c r="D24" s="107"/>
      <c r="E24" s="10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2"/>
      <c r="S24" s="16"/>
      <c r="T24" s="17"/>
      <c r="U24" s="4"/>
      <c r="V24" s="4"/>
    </row>
    <row r="25" spans="1:27" ht="18" x14ac:dyDescent="0.25">
      <c r="B25" s="105" t="s">
        <v>7</v>
      </c>
      <c r="C25" s="107"/>
      <c r="D25" s="107"/>
      <c r="E25" s="107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2"/>
      <c r="S25" s="16"/>
      <c r="T25" s="17"/>
      <c r="U25" s="4"/>
      <c r="V25" s="4"/>
    </row>
    <row r="26" spans="1:27" s="113" customFormat="1" ht="15" customHeight="1" thickBot="1" x14ac:dyDescent="0.25">
      <c r="B26" s="117" t="s">
        <v>8</v>
      </c>
      <c r="C26" s="117"/>
      <c r="D26" s="117"/>
      <c r="E26" s="1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118"/>
      <c r="S26" s="22"/>
      <c r="T26" s="116"/>
      <c r="U26" s="115"/>
      <c r="V26" s="115"/>
    </row>
    <row r="27" spans="1:27" ht="15" customHeight="1" thickBot="1" x14ac:dyDescent="0.25">
      <c r="B27" s="198" t="s">
        <v>5</v>
      </c>
      <c r="C27" s="199"/>
      <c r="D27" s="198" t="s">
        <v>3</v>
      </c>
      <c r="E27" s="199"/>
      <c r="F27" s="199"/>
      <c r="G27" s="199"/>
      <c r="H27" s="199"/>
      <c r="I27" s="199"/>
      <c r="J27" s="199"/>
      <c r="K27" s="201"/>
      <c r="L27" s="188" t="s">
        <v>2</v>
      </c>
      <c r="M27" s="200"/>
      <c r="N27" s="33"/>
      <c r="O27" s="22"/>
      <c r="P27" s="24"/>
      <c r="Q27" s="12"/>
      <c r="S27" s="16"/>
      <c r="T27" s="17"/>
      <c r="U27" s="4"/>
      <c r="V27" s="4"/>
    </row>
    <row r="28" spans="1:27" s="113" customFormat="1" ht="15" customHeight="1" x14ac:dyDescent="0.2">
      <c r="B28" s="189"/>
      <c r="C28" s="190"/>
      <c r="D28" s="189"/>
      <c r="E28" s="190"/>
      <c r="F28" s="190"/>
      <c r="G28" s="190"/>
      <c r="H28" s="190"/>
      <c r="I28" s="190"/>
      <c r="J28" s="190"/>
      <c r="K28" s="191"/>
      <c r="L28" s="194"/>
      <c r="M28" s="195"/>
      <c r="N28" s="142"/>
      <c r="O28" s="22"/>
      <c r="P28" s="24"/>
      <c r="Q28" s="118"/>
      <c r="S28" s="22"/>
      <c r="T28" s="116"/>
      <c r="U28" s="115"/>
      <c r="V28" s="115"/>
    </row>
    <row r="29" spans="1:27" s="113" customFormat="1" ht="15" customHeight="1" thickBot="1" x14ac:dyDescent="0.25">
      <c r="B29" s="207"/>
      <c r="C29" s="208"/>
      <c r="D29" s="211"/>
      <c r="E29" s="212"/>
      <c r="F29" s="212"/>
      <c r="G29" s="212"/>
      <c r="H29" s="212"/>
      <c r="I29" s="212"/>
      <c r="J29" s="212"/>
      <c r="K29" s="213"/>
      <c r="L29" s="240"/>
      <c r="M29" s="241"/>
      <c r="N29" s="142"/>
      <c r="O29" s="22"/>
      <c r="P29" s="24"/>
      <c r="Q29" s="118"/>
      <c r="S29" s="22"/>
      <c r="T29" s="116"/>
      <c r="U29" s="115"/>
      <c r="V29" s="115"/>
    </row>
    <row r="30" spans="1:27" s="113" customFormat="1" ht="15" customHeight="1" thickBot="1" x14ac:dyDescent="0.25">
      <c r="B30" s="209"/>
      <c r="C30" s="210"/>
      <c r="D30" s="209"/>
      <c r="E30" s="210"/>
      <c r="F30" s="210"/>
      <c r="G30" s="210"/>
      <c r="H30" s="210"/>
      <c r="I30" s="210"/>
      <c r="J30" s="210"/>
      <c r="K30" s="214"/>
      <c r="L30" s="242"/>
      <c r="M30" s="243"/>
      <c r="N30" s="25"/>
      <c r="O30" s="25"/>
      <c r="P30" s="25"/>
      <c r="Q30" s="26">
        <f>SUM(L28:M30)</f>
        <v>0</v>
      </c>
      <c r="S30" s="22"/>
      <c r="T30" s="116"/>
      <c r="U30" s="115"/>
      <c r="V30" s="115"/>
    </row>
    <row r="31" spans="1:27" s="113" customFormat="1" ht="15" customHeight="1" x14ac:dyDescent="0.2">
      <c r="B31" s="27"/>
      <c r="C31" s="27"/>
      <c r="D31" s="27"/>
      <c r="E31" s="28"/>
      <c r="F31" s="28"/>
      <c r="G31" s="28"/>
      <c r="H31" s="29"/>
      <c r="I31" s="29"/>
      <c r="J31" s="28"/>
      <c r="K31" s="28"/>
      <c r="L31" s="28"/>
      <c r="M31" s="28"/>
      <c r="N31" s="28"/>
      <c r="O31" s="29"/>
      <c r="P31" s="28"/>
      <c r="Q31" s="124"/>
      <c r="S31" s="22"/>
      <c r="T31" s="116"/>
      <c r="U31" s="115"/>
      <c r="V31" s="115"/>
    </row>
    <row r="32" spans="1:27" s="113" customFormat="1" ht="15" customHeight="1" thickBot="1" x14ac:dyDescent="0.25">
      <c r="B32" s="117" t="s">
        <v>59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5"/>
      <c r="P32" s="115"/>
      <c r="Q32" s="115"/>
      <c r="S32" s="22"/>
      <c r="T32" s="116"/>
      <c r="U32" s="115"/>
      <c r="V32" s="115"/>
    </row>
    <row r="33" spans="2:22" s="113" customFormat="1" ht="15" customHeight="1" thickBot="1" x14ac:dyDescent="0.25">
      <c r="B33" s="244" t="s">
        <v>0</v>
      </c>
      <c r="C33" s="245"/>
      <c r="D33" s="254" t="s">
        <v>1</v>
      </c>
      <c r="E33" s="255"/>
      <c r="F33" s="255"/>
      <c r="G33" s="256"/>
      <c r="H33" s="227" t="s">
        <v>44</v>
      </c>
      <c r="I33" s="188"/>
      <c r="J33" s="188"/>
      <c r="K33" s="188"/>
      <c r="L33" s="188"/>
      <c r="M33" s="228"/>
      <c r="N33" s="188" t="s">
        <v>3</v>
      </c>
      <c r="O33" s="188"/>
      <c r="P33" s="100" t="s">
        <v>2</v>
      </c>
      <c r="Q33" s="46"/>
      <c r="S33" s="22"/>
      <c r="T33" s="116"/>
      <c r="U33" s="115"/>
      <c r="V33" s="115"/>
    </row>
    <row r="34" spans="2:22" s="113" customFormat="1" ht="15" customHeight="1" x14ac:dyDescent="0.2">
      <c r="B34" s="246"/>
      <c r="C34" s="247"/>
      <c r="D34" s="257"/>
      <c r="E34" s="258"/>
      <c r="F34" s="258"/>
      <c r="G34" s="259"/>
      <c r="H34" s="225"/>
      <c r="I34" s="187"/>
      <c r="J34" s="187"/>
      <c r="K34" s="187"/>
      <c r="L34" s="187"/>
      <c r="M34" s="226"/>
      <c r="N34" s="187"/>
      <c r="O34" s="187"/>
      <c r="P34" s="69"/>
      <c r="Q34" s="125"/>
      <c r="S34" s="22"/>
      <c r="T34" s="116"/>
      <c r="U34" s="115"/>
      <c r="V34" s="115"/>
    </row>
    <row r="35" spans="2:22" s="113" customFormat="1" ht="15" customHeight="1" x14ac:dyDescent="0.2">
      <c r="B35" s="248"/>
      <c r="C35" s="249"/>
      <c r="D35" s="215"/>
      <c r="E35" s="216"/>
      <c r="F35" s="216"/>
      <c r="G35" s="217"/>
      <c r="H35" s="221"/>
      <c r="I35" s="205"/>
      <c r="J35" s="205"/>
      <c r="K35" s="205"/>
      <c r="L35" s="205"/>
      <c r="M35" s="222"/>
      <c r="N35" s="205"/>
      <c r="O35" s="205"/>
      <c r="P35" s="70"/>
      <c r="Q35" s="125"/>
      <c r="S35" s="22"/>
      <c r="T35" s="116"/>
      <c r="U35" s="115"/>
      <c r="V35" s="115"/>
    </row>
    <row r="36" spans="2:22" s="113" customFormat="1" ht="15" customHeight="1" thickBot="1" x14ac:dyDescent="0.25">
      <c r="B36" s="252"/>
      <c r="C36" s="253"/>
      <c r="D36" s="215"/>
      <c r="E36" s="216"/>
      <c r="F36" s="216"/>
      <c r="G36" s="217"/>
      <c r="H36" s="221"/>
      <c r="I36" s="205"/>
      <c r="J36" s="205"/>
      <c r="K36" s="205"/>
      <c r="L36" s="205"/>
      <c r="M36" s="222"/>
      <c r="N36" s="205"/>
      <c r="O36" s="205"/>
      <c r="P36" s="70"/>
      <c r="Q36" s="125"/>
      <c r="S36" s="22"/>
      <c r="T36" s="116"/>
      <c r="U36" s="115"/>
      <c r="V36" s="115"/>
    </row>
    <row r="37" spans="2:22" s="113" customFormat="1" ht="15" customHeight="1" thickBot="1" x14ac:dyDescent="0.25">
      <c r="B37" s="250"/>
      <c r="C37" s="251"/>
      <c r="D37" s="218"/>
      <c r="E37" s="219"/>
      <c r="F37" s="219"/>
      <c r="G37" s="220"/>
      <c r="H37" s="223"/>
      <c r="I37" s="206"/>
      <c r="J37" s="206"/>
      <c r="K37" s="206"/>
      <c r="L37" s="206"/>
      <c r="M37" s="224"/>
      <c r="N37" s="206"/>
      <c r="O37" s="206"/>
      <c r="P37" s="71"/>
      <c r="Q37" s="126">
        <f>SUM(P34:P37)</f>
        <v>0</v>
      </c>
      <c r="S37" s="22"/>
      <c r="T37" s="116"/>
      <c r="U37" s="115"/>
      <c r="V37" s="115"/>
    </row>
    <row r="38" spans="2:22" s="113" customFormat="1" ht="18.75" thickBot="1" x14ac:dyDescent="0.25">
      <c r="B38" s="127" t="s">
        <v>10</v>
      </c>
      <c r="C38" s="51"/>
      <c r="D38" s="51"/>
      <c r="E38" s="50"/>
      <c r="F38" s="50"/>
      <c r="G38" s="50"/>
      <c r="H38" s="49"/>
      <c r="I38" s="49"/>
      <c r="J38" s="50"/>
      <c r="K38" s="50"/>
      <c r="L38" s="50"/>
      <c r="M38" s="50"/>
      <c r="N38" s="50"/>
      <c r="O38" s="49"/>
      <c r="P38" s="50"/>
      <c r="Q38" s="44">
        <f>Q23-Q30-Q37-Q45</f>
        <v>0</v>
      </c>
      <c r="S38" s="22"/>
      <c r="T38" s="116"/>
      <c r="U38" s="115"/>
      <c r="V38" s="115"/>
    </row>
    <row r="39" spans="2:22" x14ac:dyDescent="0.2">
      <c r="B39" s="27"/>
      <c r="C39" s="27"/>
      <c r="D39" s="27"/>
      <c r="E39" s="28"/>
      <c r="F39" s="28"/>
      <c r="G39" s="28"/>
      <c r="H39" s="29"/>
      <c r="I39" s="29"/>
      <c r="J39" s="28"/>
      <c r="K39" s="28"/>
      <c r="L39" s="28"/>
      <c r="M39" s="28"/>
      <c r="N39" s="28"/>
      <c r="O39" s="29"/>
      <c r="P39" s="28"/>
      <c r="Q39" s="45"/>
      <c r="S39" s="16"/>
      <c r="T39" s="17"/>
      <c r="U39" s="4"/>
      <c r="V39" s="4"/>
    </row>
    <row r="40" spans="2:22" s="1" customFormat="1" ht="18.75" thickBot="1" x14ac:dyDescent="0.3">
      <c r="B40" s="239" t="s">
        <v>9</v>
      </c>
      <c r="C40" s="239"/>
      <c r="D40" s="23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4"/>
      <c r="S40" s="3"/>
      <c r="T40" s="8"/>
      <c r="U40" s="3"/>
      <c r="V40" s="3"/>
    </row>
    <row r="41" spans="2:22" s="113" customFormat="1" ht="15" customHeight="1" thickBot="1" x14ac:dyDescent="0.25">
      <c r="B41" s="119" t="s">
        <v>36</v>
      </c>
      <c r="C41" s="119"/>
      <c r="D41" s="119"/>
      <c r="E41" s="115"/>
      <c r="F41" s="115"/>
      <c r="G41" s="115"/>
      <c r="J41" s="115"/>
      <c r="K41" s="115"/>
      <c r="L41" s="115"/>
      <c r="M41" s="115"/>
      <c r="N41" s="115"/>
      <c r="O41" s="115"/>
      <c r="P41" s="115"/>
      <c r="Q41" s="120">
        <f>N18</f>
        <v>0</v>
      </c>
      <c r="S41" s="115"/>
      <c r="T41" s="114"/>
      <c r="U41" s="115"/>
      <c r="V41" s="115"/>
    </row>
    <row r="42" spans="2:22" s="113" customFormat="1" ht="15" customHeight="1" thickBot="1" x14ac:dyDescent="0.25">
      <c r="B42" s="119" t="s">
        <v>37</v>
      </c>
      <c r="C42" s="119"/>
      <c r="D42" s="119"/>
      <c r="E42" s="115"/>
      <c r="F42" s="115"/>
      <c r="G42" s="115"/>
      <c r="J42" s="115"/>
      <c r="K42" s="115"/>
      <c r="L42" s="115"/>
      <c r="M42" s="115"/>
      <c r="N42" s="115"/>
      <c r="O42" s="115"/>
      <c r="P42" s="115"/>
      <c r="Q42" s="120">
        <f>IF(O18&gt;Q21,Q21,O18)</f>
        <v>0</v>
      </c>
      <c r="S42" s="115"/>
      <c r="T42" s="114"/>
      <c r="U42" s="115"/>
      <c r="V42" s="115"/>
    </row>
    <row r="43" spans="2:22" s="113" customFormat="1" ht="15" customHeight="1" thickBot="1" x14ac:dyDescent="0.25">
      <c r="B43" s="119" t="s">
        <v>38</v>
      </c>
      <c r="C43" s="119"/>
      <c r="D43" s="119"/>
      <c r="E43" s="115"/>
      <c r="F43" s="115"/>
      <c r="G43" s="115"/>
      <c r="J43" s="115"/>
      <c r="K43" s="115"/>
      <c r="L43" s="115"/>
      <c r="M43" s="115"/>
      <c r="N43" s="115"/>
      <c r="O43" s="115"/>
      <c r="P43" s="115"/>
      <c r="Q43" s="120">
        <f>IF(P18&gt;Q22,Q22,P18)</f>
        <v>0</v>
      </c>
      <c r="S43" s="115"/>
      <c r="T43" s="116"/>
      <c r="U43" s="115"/>
      <c r="V43" s="115"/>
    </row>
    <row r="44" spans="2:22" ht="13.5" thickBot="1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4"/>
      <c r="Q44" s="45"/>
      <c r="S44" s="4"/>
      <c r="T44" s="17"/>
      <c r="U44" s="4"/>
      <c r="V44" s="4"/>
    </row>
    <row r="45" spans="2:22" s="113" customFormat="1" ht="18.75" thickBot="1" x14ac:dyDescent="0.25">
      <c r="B45" s="238" t="s">
        <v>35</v>
      </c>
      <c r="C45" s="238"/>
      <c r="D45" s="238"/>
      <c r="E45" s="238"/>
      <c r="F45" s="238"/>
      <c r="G45" s="238"/>
      <c r="H45" s="238"/>
      <c r="I45" s="238"/>
      <c r="J45" s="121"/>
      <c r="K45" s="121"/>
      <c r="L45" s="121"/>
      <c r="M45" s="121"/>
      <c r="N45" s="121"/>
      <c r="O45" s="121"/>
      <c r="P45" s="121"/>
      <c r="Q45" s="122">
        <f>SUM(Q41:Q43)</f>
        <v>0</v>
      </c>
      <c r="S45" s="115"/>
      <c r="T45" s="123"/>
      <c r="U45" s="115"/>
      <c r="V45" s="115"/>
    </row>
    <row r="46" spans="2:22" x14ac:dyDescent="0.2">
      <c r="C46" s="35"/>
      <c r="D46" s="36"/>
      <c r="E46" s="36"/>
      <c r="F46" s="36"/>
      <c r="G46" s="36"/>
      <c r="H46" s="36"/>
      <c r="I46" s="36"/>
      <c r="J46" s="36"/>
      <c r="K46" s="4"/>
      <c r="L46" s="4"/>
      <c r="M46" s="4"/>
      <c r="N46" s="4"/>
      <c r="O46" s="4"/>
      <c r="P46" s="4"/>
      <c r="Q46" s="4"/>
      <c r="R46" s="11"/>
      <c r="S46" s="4"/>
      <c r="T46" s="8"/>
      <c r="U46" s="4"/>
      <c r="V46" s="4"/>
    </row>
    <row r="47" spans="2:22" x14ac:dyDescent="0.2">
      <c r="S47" s="4"/>
      <c r="T47" s="8"/>
      <c r="U47" s="4"/>
      <c r="V47" s="4"/>
    </row>
  </sheetData>
  <sheetProtection algorithmName="SHA-512" hashValue="3W806pOxrImyEDvk43AodZcXWVNWJsf7mV7ji0sKD06vuFjCxfT91tTsTglqsNLWlr+KkTJYTvPSxiY9aHIxWA==" saltValue="He/dW0tE+EcNe1C4jEqZTg==" spinCount="100000" sheet="1" selectLockedCells="1"/>
  <protectedRanges>
    <protectedRange sqref="B20:K20 C36 Q21:Q22 B34:C35 B37:C37 D34:P37 B39:P39 C38:P38 K18:K19 B28:P31 C10:K17 M10:M17" name="Bereich1"/>
    <protectedRange sqref="J18:J19 B18:H19" name="Bereich1_1"/>
    <protectedRange sqref="D1" name="Bereich1_3"/>
  </protectedRanges>
  <mergeCells count="61">
    <mergeCell ref="A7:A9"/>
    <mergeCell ref="B1:Q2"/>
    <mergeCell ref="D4:Q4"/>
    <mergeCell ref="B45:I45"/>
    <mergeCell ref="B40:D40"/>
    <mergeCell ref="L29:M29"/>
    <mergeCell ref="L30:M30"/>
    <mergeCell ref="B33:C33"/>
    <mergeCell ref="B34:C34"/>
    <mergeCell ref="B35:C35"/>
    <mergeCell ref="B37:C37"/>
    <mergeCell ref="B36:C36"/>
    <mergeCell ref="D33:G33"/>
    <mergeCell ref="D34:G34"/>
    <mergeCell ref="D35:G35"/>
    <mergeCell ref="N35:O35"/>
    <mergeCell ref="N36:O36"/>
    <mergeCell ref="N37:O37"/>
    <mergeCell ref="B29:C29"/>
    <mergeCell ref="B30:C30"/>
    <mergeCell ref="D29:K29"/>
    <mergeCell ref="D30:K30"/>
    <mergeCell ref="D36:G36"/>
    <mergeCell ref="D37:G37"/>
    <mergeCell ref="H36:M36"/>
    <mergeCell ref="H37:M37"/>
    <mergeCell ref="H34:M34"/>
    <mergeCell ref="H33:M33"/>
    <mergeCell ref="H35:M35"/>
    <mergeCell ref="B4:C4"/>
    <mergeCell ref="B6:H6"/>
    <mergeCell ref="N34:O34"/>
    <mergeCell ref="N33:O33"/>
    <mergeCell ref="D28:K28"/>
    <mergeCell ref="B28:C28"/>
    <mergeCell ref="E7:F7"/>
    <mergeCell ref="E8:F8"/>
    <mergeCell ref="L28:M28"/>
    <mergeCell ref="B20:I20"/>
    <mergeCell ref="B22:L22"/>
    <mergeCell ref="B21:N21"/>
    <mergeCell ref="B27:C27"/>
    <mergeCell ref="L27:M27"/>
    <mergeCell ref="D27:K27"/>
    <mergeCell ref="B18:J18"/>
    <mergeCell ref="B19:J19"/>
    <mergeCell ref="T8:X8"/>
    <mergeCell ref="D8:D9"/>
    <mergeCell ref="G8:G9"/>
    <mergeCell ref="B3:C3"/>
    <mergeCell ref="J8:K8"/>
    <mergeCell ref="J7:K7"/>
    <mergeCell ref="H8:I8"/>
    <mergeCell ref="H7:I7"/>
    <mergeCell ref="C8:C9"/>
    <mergeCell ref="T7:AA7"/>
    <mergeCell ref="B8:B9"/>
    <mergeCell ref="D3:O3"/>
    <mergeCell ref="L8:P8"/>
    <mergeCell ref="Q8:Q9"/>
    <mergeCell ref="K18:L18"/>
  </mergeCells>
  <phoneticPr fontId="0" type="noConversion"/>
  <conditionalFormatting sqref="K11">
    <cfRule type="colorScale" priority="54">
      <colorScale>
        <cfvo type="formula" val="$V$11&lt;$T$11/4"/>
        <cfvo type="formula" val="$V$11&gt;$T$11"/>
        <color rgb="FFFF0000"/>
        <color rgb="FFFF0000"/>
      </colorScale>
    </cfRule>
  </conditionalFormatting>
  <conditionalFormatting sqref="L10:L17">
    <cfRule type="cellIs" dxfId="17" priority="49" operator="greaterThan">
      <formula>M10*1.25</formula>
    </cfRule>
  </conditionalFormatting>
  <conditionalFormatting sqref="Q41">
    <cfRule type="cellIs" dxfId="16" priority="18" operator="greaterThan">
      <formula>$M$18</formula>
    </cfRule>
  </conditionalFormatting>
  <conditionalFormatting sqref="N11">
    <cfRule type="cellIs" dxfId="15" priority="16" operator="greaterThan">
      <formula>L11</formula>
    </cfRule>
    <cfRule type="cellIs" dxfId="14" priority="17" operator="greaterThan">
      <formula>M11</formula>
    </cfRule>
  </conditionalFormatting>
  <conditionalFormatting sqref="N10">
    <cfRule type="cellIs" dxfId="13" priority="14" operator="greaterThan">
      <formula>L10</formula>
    </cfRule>
    <cfRule type="cellIs" dxfId="12" priority="15" operator="greaterThan">
      <formula>M10</formula>
    </cfRule>
  </conditionalFormatting>
  <conditionalFormatting sqref="N12">
    <cfRule type="cellIs" dxfId="11" priority="12" operator="greaterThan">
      <formula>L12</formula>
    </cfRule>
    <cfRule type="cellIs" dxfId="10" priority="13" operator="greaterThan">
      <formula>M12</formula>
    </cfRule>
  </conditionalFormatting>
  <conditionalFormatting sqref="N13">
    <cfRule type="cellIs" dxfId="9" priority="10" operator="greaterThan">
      <formula>L13</formula>
    </cfRule>
    <cfRule type="cellIs" dxfId="8" priority="11" operator="greaterThan">
      <formula>M13</formula>
    </cfRule>
  </conditionalFormatting>
  <conditionalFormatting sqref="N14">
    <cfRule type="cellIs" dxfId="7" priority="8" operator="greaterThan">
      <formula>L14</formula>
    </cfRule>
    <cfRule type="cellIs" dxfId="6" priority="9" operator="greaterThan">
      <formula>M14</formula>
    </cfRule>
  </conditionalFormatting>
  <conditionalFormatting sqref="N15">
    <cfRule type="cellIs" dxfId="5" priority="6" operator="greaterThan">
      <formula>L15</formula>
    </cfRule>
    <cfRule type="cellIs" dxfId="4" priority="7" operator="greaterThan">
      <formula>M15</formula>
    </cfRule>
  </conditionalFormatting>
  <conditionalFormatting sqref="N16">
    <cfRule type="cellIs" dxfId="3" priority="4" operator="greaterThan">
      <formula>L16</formula>
    </cfRule>
    <cfRule type="cellIs" dxfId="2" priority="5" operator="greaterThan">
      <formula>M16</formula>
    </cfRule>
  </conditionalFormatting>
  <conditionalFormatting sqref="N17">
    <cfRule type="cellIs" dxfId="1" priority="2" operator="greaterThan">
      <formula>L17</formula>
    </cfRule>
    <cfRule type="cellIs" dxfId="0" priority="3" operator="greaterThan">
      <formula>M17</formula>
    </cfRule>
  </conditionalFormatting>
  <dataValidations xWindow="1128" yWindow="544" count="8">
    <dataValidation allowBlank="1" showInputMessage="1" showErrorMessage="1" promptTitle="Sachausgaben:" prompt="Bitte Gesamtsumme aller geplanten Sachausgaben eintragen" sqref="Q21"/>
    <dataValidation allowBlank="1" showErrorMessage="1" sqref="I10:I17"/>
    <dataValidation allowBlank="1" showInputMessage="1" showErrorMessage="1" promptTitle="Sprach-/ Dolmetscherausgaben:" prompt="Bitte Gesamtsumme aller geplanten Sprach-/ Dolmetscherausgaben eintragen" sqref="Q22"/>
    <dataValidation allowBlank="1" showInputMessage="1" showErrorMessage="1" promptTitle="Sprach-/Dolmetscherpauschale" prompt="Nur VerfBer, BeschwManagement, PSZ" sqref="P20"/>
    <dataValidation allowBlank="1" showErrorMessage="1" promptTitle="Pauschale Büroerstausstattung" sqref="Q44"/>
    <dataValidation type="list" allowBlank="1" showInputMessage="1" showErrorMessage="1" sqref="D10:D17">
      <formula1>"m,w,d"</formula1>
    </dataValidation>
    <dataValidation type="list" allowBlank="1" showInputMessage="1" showErrorMessage="1" sqref="Q10:Q17">
      <formula1>"ja (Anlagen beifügen),nein (Anlagen beifügen!)"</formula1>
    </dataValidation>
    <dataValidation allowBlank="1" sqref="K10:K17"/>
  </dataValidations>
  <printOptions horizontalCentered="1" verticalCentered="1"/>
  <pageMargins left="0.19685039370078741" right="0.19685039370078741" top="0.59055118110236227" bottom="0" header="0.31496062992125984" footer="0.31496062992125984"/>
  <pageSetup paperSize="9" scale="6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Company>Bezirksregierung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Wahsner, Fabian</cp:lastModifiedBy>
  <cp:lastPrinted>2021-10-06T05:45:49Z</cp:lastPrinted>
  <dcterms:created xsi:type="dcterms:W3CDTF">2004-10-25T07:14:37Z</dcterms:created>
  <dcterms:modified xsi:type="dcterms:W3CDTF">2022-09-22T11:42:56Z</dcterms:modified>
</cp:coreProperties>
</file>