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Berechnung!$A$1:$R$52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P24" i="1" l="1"/>
  <c r="Q24" i="1"/>
  <c r="O24" i="1"/>
  <c r="R25" i="1"/>
  <c r="N24" i="1"/>
  <c r="Z23" i="1"/>
  <c r="X18" i="1"/>
  <c r="X19" i="1"/>
  <c r="X20" i="1"/>
  <c r="X21" i="1"/>
  <c r="X22" i="1"/>
  <c r="X17" i="1"/>
  <c r="U22" i="1"/>
  <c r="W22" i="1" s="1"/>
  <c r="V22" i="1"/>
  <c r="U21" i="1"/>
  <c r="W21" i="1" s="1"/>
  <c r="V21" i="1"/>
  <c r="U20" i="1"/>
  <c r="W20" i="1" s="1"/>
  <c r="V20" i="1"/>
  <c r="U19" i="1"/>
  <c r="W19" i="1" s="1"/>
  <c r="V19" i="1"/>
  <c r="U18" i="1"/>
  <c r="W18" i="1" s="1"/>
  <c r="Q18" i="1" s="1"/>
  <c r="V18" i="1"/>
  <c r="U17" i="1"/>
  <c r="W17" i="1" s="1"/>
  <c r="P17" i="1" s="1"/>
  <c r="V17" i="1"/>
  <c r="H17" i="1"/>
  <c r="H22" i="1"/>
  <c r="H18" i="1"/>
  <c r="H19" i="1"/>
  <c r="H20" i="1"/>
  <c r="H21" i="1"/>
  <c r="Q17" i="1" l="1"/>
  <c r="N18" i="1"/>
  <c r="N17" i="1"/>
  <c r="P18" i="1"/>
  <c r="Z18" i="1"/>
  <c r="Z17" i="1"/>
  <c r="AB18" i="1"/>
  <c r="AB17" i="1"/>
  <c r="N22" i="1"/>
  <c r="N21" i="1"/>
  <c r="N20" i="1"/>
  <c r="N19" i="1"/>
  <c r="Y19" i="1" s="1"/>
  <c r="P19" i="1" s="1"/>
  <c r="AB22" i="1"/>
  <c r="AB21" i="1"/>
  <c r="AB20" i="1"/>
  <c r="AB19" i="1"/>
  <c r="R42" i="1"/>
  <c r="R35" i="1"/>
  <c r="Y17" i="1" l="1"/>
  <c r="AA17" i="1"/>
  <c r="Y18" i="1"/>
  <c r="AA18" i="1"/>
  <c r="AA21" i="1"/>
  <c r="Z21" i="1"/>
  <c r="Q21" i="1" s="1"/>
  <c r="Y22" i="1"/>
  <c r="P22" i="1" s="1"/>
  <c r="Z22" i="1"/>
  <c r="Q22" i="1" s="1"/>
  <c r="Y21" i="1"/>
  <c r="P21" i="1" s="1"/>
  <c r="AA20" i="1"/>
  <c r="Z20" i="1"/>
  <c r="Q20" i="1" s="1"/>
  <c r="AA19" i="1"/>
  <c r="Z19" i="1"/>
  <c r="Q19" i="1" s="1"/>
  <c r="AA22" i="1"/>
  <c r="Y20" i="1"/>
  <c r="P20" i="1" s="1"/>
  <c r="H23" i="1"/>
  <c r="H16" i="1"/>
  <c r="H15" i="1"/>
  <c r="H14" i="1"/>
  <c r="H13" i="1"/>
  <c r="H12" i="1"/>
  <c r="H11" i="1"/>
  <c r="H10" i="1"/>
  <c r="X23" i="1"/>
  <c r="X15" i="1"/>
  <c r="X11" i="1"/>
  <c r="X12" i="1"/>
  <c r="X13" i="1"/>
  <c r="X14" i="1"/>
  <c r="X16" i="1"/>
  <c r="X10" i="1"/>
  <c r="U23" i="1"/>
  <c r="U12" i="1"/>
  <c r="U13" i="1"/>
  <c r="U14" i="1"/>
  <c r="U15" i="1"/>
  <c r="U16" i="1"/>
  <c r="U11" i="1"/>
  <c r="V23" i="1" l="1"/>
  <c r="W23" i="1"/>
  <c r="V14" i="1"/>
  <c r="W14" i="1"/>
  <c r="V11" i="1"/>
  <c r="W11" i="1"/>
  <c r="N11" i="1" s="1"/>
  <c r="V16" i="1"/>
  <c r="W16" i="1"/>
  <c r="V15" i="1"/>
  <c r="W15" i="1"/>
  <c r="AB15" i="1" s="1"/>
  <c r="V13" i="1"/>
  <c r="W13" i="1"/>
  <c r="V12" i="1"/>
  <c r="W12" i="1"/>
  <c r="N12" i="1" s="1"/>
  <c r="U10" i="1"/>
  <c r="Y12" i="1" l="1"/>
  <c r="Z12" i="1"/>
  <c r="Y11" i="1"/>
  <c r="Z11" i="1"/>
  <c r="AA11" i="1"/>
  <c r="N13" i="1"/>
  <c r="Q13" i="1"/>
  <c r="Q23" i="1"/>
  <c r="P23" i="1"/>
  <c r="P14" i="1"/>
  <c r="Q14" i="1"/>
  <c r="N14" i="1"/>
  <c r="P15" i="1"/>
  <c r="Q15" i="1"/>
  <c r="N15" i="1"/>
  <c r="V10" i="1"/>
  <c r="W10" i="1"/>
  <c r="P16" i="1"/>
  <c r="N16" i="1"/>
  <c r="Q16" i="1"/>
  <c r="AB11" i="1"/>
  <c r="AB12" i="1"/>
  <c r="AB13" i="1"/>
  <c r="AB14" i="1"/>
  <c r="Y15" i="1" l="1"/>
  <c r="Z15" i="1"/>
  <c r="Y13" i="1"/>
  <c r="Z13" i="1"/>
  <c r="Y14" i="1"/>
  <c r="Z14" i="1"/>
  <c r="Y16" i="1"/>
  <c r="Z16" i="1"/>
  <c r="N10" i="1"/>
  <c r="AA14" i="1"/>
  <c r="AB10" i="1"/>
  <c r="AB23" i="1"/>
  <c r="N23" i="1"/>
  <c r="Y23" i="1" s="1"/>
  <c r="AB16" i="1"/>
  <c r="P12" i="1"/>
  <c r="Q12" i="1"/>
  <c r="AA12" i="1"/>
  <c r="P13" i="1"/>
  <c r="AA13" i="1"/>
  <c r="Q11" i="1"/>
  <c r="P11" i="1"/>
  <c r="R46" i="1"/>
  <c r="Y10" i="1" l="1"/>
  <c r="Z10" i="1"/>
  <c r="Q10" i="1" s="1"/>
  <c r="AB24" i="1"/>
  <c r="R52" i="1" s="1"/>
  <c r="AA16" i="1"/>
  <c r="AA23" i="1"/>
  <c r="AA15" i="1"/>
  <c r="R28" i="1" l="1"/>
  <c r="P10" i="1" l="1"/>
  <c r="R47" i="1" l="1"/>
  <c r="AA10" i="1"/>
  <c r="R48" i="1" l="1"/>
  <c r="R50" i="1" s="1"/>
  <c r="R43" i="1" l="1"/>
</calcChain>
</file>

<file path=xl/sharedStrings.xml><?xml version="1.0" encoding="utf-8"?>
<sst xmlns="http://schemas.openxmlformats.org/spreadsheetml/2006/main" count="80" uniqueCount="76">
  <si>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</si>
  <si>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</si>
  <si>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</si>
  <si>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</si>
  <si>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</si>
  <si>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</si>
  <si>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</si>
  <si>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</si>
  <si>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</si>
  <si>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</si>
  <si>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</si>
  <si>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</si>
  <si>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</si>
  <si>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</si>
  <si>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</si>
  <si>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</si>
  <si>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</si>
  <si>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</si>
  <si>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</si>
  <si>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</si>
  <si>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</si>
  <si>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</si>
  <si>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</si>
  <si>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Antragsteller:</t>
  </si>
  <si>
    <t>M</t>
  </si>
  <si>
    <t>Summe je Spalte:</t>
  </si>
  <si>
    <t>Zuwendung für</t>
  </si>
  <si>
    <t>Fachliche Qualifikation:</t>
  </si>
  <si>
    <t>Förderhöchstsatz nach Nummer 5.4.2.1 i.V.m.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</si>
  <si>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</si>
  <si>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</si>
  <si>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</si>
  <si>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</si>
  <si>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</si>
  <si>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</si>
  <si>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</si>
  <si>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</si>
  <si>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</si>
  <si>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</si>
  <si>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</si>
  <si>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</si>
  <si>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</si>
  <si>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</si>
  <si>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</si>
  <si>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</si>
  <si>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</si>
  <si>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</si>
  <si>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</si>
  <si>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</si>
  <si>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</si>
  <si>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</si>
  <si>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r>
      <t xml:space="preserve">
Nummer 1: Medizin, Psychiatrie, Psychologie (MA / Diplom / Staatsexamen)
Nummer 2: Psychologie (BA)
Nummer 3: Pflegefachfrau* bzw. -mann*
Nummer 4: Soz. Arbeit, Sozial-/ Pädagogik mit traumatherapeutischer  Zusatzqualifikation o.ä. (BA)
</t>
    </r>
    <r>
      <rPr>
        <b/>
        <sz val="8"/>
        <rFont val="Arial"/>
        <family val="2"/>
      </rPr>
      <t>(Dropdown-Auswahl!)</t>
    </r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</si>
  <si>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</si>
  <si>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</si>
  <si>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</si>
  <si>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</si>
  <si>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</si>
  <si>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</si>
  <si>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</si>
  <si>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</si>
  <si>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</si>
  <si>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</si>
  <si>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Prüfung gemäß Nummer 4.3.2 der Richtlinie (Verhältnis der fachlichen Qualifikationen, muss &gt;50,00% sein):</t>
  </si>
  <si>
    <t>Fördersatz Honorarausgaben</t>
  </si>
  <si>
    <t>Förderhöchstsatz Sachausgaben</t>
  </si>
  <si>
    <t>Voraussichtliche Honorarausgaben insbesondere für externe Übersetzungs-, Sprachmittler- und Dolmetschertätigkeiten</t>
  </si>
  <si>
    <t>Zuschuss, Spende etc. für</t>
  </si>
  <si>
    <t>1.2.2 Leistungen Dritter mit öffentlicher Förderung von Kommunen, Bund, EU (ohne Förderung gemäß Nummer 2)</t>
  </si>
  <si>
    <t>Ansprechpartner</t>
  </si>
  <si>
    <t>Kontaktdaten (Telefon, E-Mail, Anschrift)</t>
  </si>
  <si>
    <t>N</t>
  </si>
  <si>
    <t>Maximal beantragbare Zuwendung für Bruttopersonal-ausgaben (Nr. 5.4.2.1 b) i.V.m. 5.4.2.3 der Richtlinie)</t>
  </si>
  <si>
    <t>Maximal beantragbare Zuwendung für Sachausgaben (Nr. 5.4.2.2 b) i.V.m. 5.4.2.3 der Richtlinie)</t>
  </si>
  <si>
    <t>Maximal beantragbare Zuwendung für Honorarausgaben insbesondere für externe Übersetzungs-, Sprachmittler- und Dolmetschertätigkeiten (Nr. 5.4.2.2 b) i.V.m. 5.4.2.3 der Richtlinie)</t>
  </si>
  <si>
    <r>
      <t xml:space="preserve">Finanzierungsplan für das </t>
    </r>
    <r>
      <rPr>
        <b/>
        <u/>
        <sz val="14"/>
        <rFont val="Arial"/>
        <family val="2"/>
      </rPr>
      <t>Psychosoziale Zentrum gemäß Nr. 2.1.2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</si>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</sst>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7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Protection="1"/>
    <xf numFmtId="0" fontId="3" fillId="0" borderId="46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9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4" fontId="3" fillId="0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4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165" fontId="3" fillId="0" borderId="45" xfId="0" applyNumberFormat="1" applyFont="1" applyFill="1" applyBorder="1" applyAlignment="1" applyProtection="1">
      <alignment horizontal="right" vertical="center"/>
      <protection locked="0"/>
    </xf>
    <xf numFmtId="165" fontId="3" fillId="0" borderId="46" xfId="0" applyNumberFormat="1" applyFont="1" applyFill="1" applyBorder="1" applyAlignment="1" applyProtection="1">
      <alignment horizontal="right" vertical="center"/>
      <protection locked="0"/>
    </xf>
    <xf numFmtId="165" fontId="3" fillId="0" borderId="47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65" fontId="3" fillId="2" borderId="5" xfId="0" applyNumberFormat="1" applyFont="1" applyFill="1" applyBorder="1" applyProtection="1"/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8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0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1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9" xfId="0" applyNumberFormat="1" applyFont="1" applyFill="1" applyBorder="1" applyAlignment="1" applyProtection="1">
      <alignment horizontal="right" vertical="center"/>
    </xf>
    <xf numFmtId="1" fontId="3" fillId="2" borderId="4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1" fontId="3" fillId="2" borderId="48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7" xfId="0" applyNumberFormat="1" applyFont="1" applyFill="1" applyBorder="1" applyAlignment="1" applyProtection="1">
      <alignment horizontal="right" vertical="center"/>
    </xf>
    <xf numFmtId="4" fontId="1" fillId="2" borderId="48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left" wrapText="1"/>
      <protection locked="0"/>
    </xf>
    <xf numFmtId="0" fontId="3" fillId="0" borderId="53" xfId="0" applyFont="1" applyFill="1" applyBorder="1" applyAlignment="1" applyProtection="1">
      <alignment horizontal="left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14" fontId="3" fillId="0" borderId="54" xfId="0" applyNumberFormat="1" applyFont="1" applyFill="1" applyBorder="1" applyAlignment="1" applyProtection="1">
      <alignment horizontal="center" vertical="center"/>
      <protection locked="0"/>
    </xf>
    <xf numFmtId="14" fontId="3" fillId="0" borderId="55" xfId="0" applyNumberFormat="1" applyFont="1" applyFill="1" applyBorder="1" applyAlignment="1" applyProtection="1">
      <alignment horizontal="center" vertical="center"/>
      <protection locked="0"/>
    </xf>
    <xf numFmtId="167" fontId="3" fillId="2" borderId="56" xfId="0" applyNumberFormat="1" applyFont="1" applyFill="1" applyBorder="1" applyAlignment="1" applyProtection="1">
      <alignment horizontal="center" vertical="center"/>
    </xf>
    <xf numFmtId="167" fontId="3" fillId="2" borderId="57" xfId="0" applyNumberFormat="1" applyFont="1" applyFill="1" applyBorder="1" applyAlignment="1" applyProtection="1">
      <alignment horizontal="center" vertical="center"/>
    </xf>
    <xf numFmtId="167" fontId="3" fillId="0" borderId="56" xfId="0" applyNumberFormat="1" applyFont="1" applyFill="1" applyBorder="1" applyAlignment="1" applyProtection="1">
      <alignment horizontal="center" vertical="center"/>
      <protection locked="0"/>
    </xf>
    <xf numFmtId="167" fontId="3" fillId="0" borderId="55" xfId="0" applyNumberFormat="1" applyFont="1" applyFill="1" applyBorder="1" applyAlignment="1" applyProtection="1">
      <alignment horizontal="center" vertical="center"/>
      <protection locked="0"/>
    </xf>
    <xf numFmtId="4" fontId="3" fillId="0" borderId="53" xfId="0" applyNumberFormat="1" applyFont="1" applyFill="1" applyBorder="1" applyAlignment="1" applyProtection="1">
      <alignment horizontal="right" vertical="center"/>
      <protection locked="0"/>
    </xf>
    <xf numFmtId="0" fontId="3" fillId="2" borderId="54" xfId="0" applyFont="1" applyFill="1" applyBorder="1" applyProtection="1"/>
    <xf numFmtId="0" fontId="14" fillId="2" borderId="58" xfId="0" applyFont="1" applyFill="1" applyBorder="1" applyProtection="1"/>
    <xf numFmtId="0" fontId="3" fillId="2" borderId="58" xfId="0" applyFont="1" applyFill="1" applyBorder="1" applyProtection="1"/>
    <xf numFmtId="0" fontId="5" fillId="2" borderId="39" xfId="0" applyFont="1" applyFill="1" applyBorder="1" applyAlignment="1" applyProtection="1">
      <alignment horizontal="center" wrapText="1"/>
    </xf>
    <xf numFmtId="0" fontId="5" fillId="2" borderId="50" xfId="0" applyFont="1" applyFill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" fillId="2" borderId="48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horizontal="right" vertical="center"/>
      <protection locked="0"/>
    </xf>
    <xf numFmtId="165" fontId="0" fillId="0" borderId="1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14" xfId="2" applyNumberFormat="1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50" xfId="0" applyNumberFormat="1" applyFont="1" applyFill="1" applyBorder="1" applyAlignment="1" applyProtection="1">
      <alignment horizontal="center" vertical="center" wrapText="1"/>
    </xf>
    <xf numFmtId="2" fontId="4" fillId="2" borderId="48" xfId="0" applyNumberFormat="1" applyFont="1" applyFill="1" applyBorder="1" applyAlignment="1" applyProtection="1">
      <alignment horizontal="center" vertical="center" wrapText="1"/>
    </xf>
    <xf numFmtId="165" fontId="0" fillId="0" borderId="18" xfId="2" applyNumberFormat="1" applyFont="1" applyBorder="1" applyAlignment="1" applyProtection="1">
      <alignment horizontal="right" vertical="center"/>
      <protection locked="0"/>
    </xf>
    <xf numFmtId="165" fontId="0" fillId="0" borderId="19" xfId="2" applyNumberFormat="1" applyFont="1" applyBorder="1" applyAlignment="1" applyProtection="1">
      <alignment horizontal="right" vertical="center"/>
      <protection locked="0"/>
    </xf>
    <xf numFmtId="0" fontId="5" fillId="2" borderId="48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C00000"/>
      </font>
      <fill>
        <patternFill>
          <bgColor rgb="FFFFCCCC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52"/>
  <sheetViews>
    <sheetView showGridLines="0" showRowColHeaders="0" tabSelected="1" zoomScaleNormal="100" workbookViewId="0">
      <selection activeCell="D2" sqref="D2:P2"/>
    </sheetView>
  </sheetViews>
  <sheetFormatPr baseColWidth="10" defaultColWidth="11.44140625" defaultRowHeight="13.2" x14ac:dyDescent="0.25"/>
  <cols>
    <col min="1" max="1" width="3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2.33203125" style="2" customWidth="1"/>
    <col min="16" max="16" width="18" style="2" customWidth="1"/>
    <col min="17" max="17" width="17.5546875" style="2" customWidth="1"/>
    <col min="18" max="18" width="21.33203125" style="2" customWidth="1"/>
    <col min="19" max="19" width="12.5546875" style="2" customWidth="1"/>
    <col min="20" max="20" width="7.5546875" style="2" hidden="1" customWidth="1"/>
    <col min="21" max="21" width="12.6640625" style="11" hidden="1" customWidth="1"/>
    <col min="22" max="23" width="12.6640625" style="2" hidden="1" customWidth="1"/>
    <col min="24" max="24" width="18.44140625" style="2" hidden="1" customWidth="1"/>
    <col min="25" max="27" width="16.33203125" style="2" hidden="1" customWidth="1"/>
    <col min="28" max="28" width="17.5546875" style="2" hidden="1" customWidth="1"/>
    <col min="29" max="29" width="11.44140625" style="2" customWidth="1"/>
    <col min="30" max="16384" width="11.44140625" style="2"/>
  </cols>
  <sheetData>
    <row r="1" spans="1:28" ht="38.1" customHeight="1" thickBot="1" x14ac:dyDescent="0.3">
      <c r="B1" s="193" t="s">
        <v>74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5"/>
      <c r="S1" s="16"/>
    </row>
    <row r="2" spans="1:28" ht="24" customHeight="1" thickBot="1" x14ac:dyDescent="0.3">
      <c r="B2" s="206" t="s">
        <v>23</v>
      </c>
      <c r="C2" s="20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04" t="s">
        <v>38</v>
      </c>
      <c r="R2" s="150"/>
      <c r="S2" s="16"/>
    </row>
    <row r="3" spans="1:28" s="1" customFormat="1" ht="24" customHeight="1" thickBot="1" x14ac:dyDescent="0.35">
      <c r="B3" s="204" t="s">
        <v>2</v>
      </c>
      <c r="C3" s="204"/>
      <c r="D3" s="196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8"/>
      <c r="S3" s="4"/>
      <c r="U3" s="7"/>
    </row>
    <row r="4" spans="1:28" s="1" customFormat="1" ht="24" customHeight="1" thickBot="1" x14ac:dyDescent="0.45">
      <c r="B4" s="31"/>
      <c r="C4" s="31"/>
      <c r="D4" s="133"/>
      <c r="E4" s="133"/>
      <c r="F4" s="278" t="s">
        <v>75</v>
      </c>
      <c r="G4" s="279"/>
      <c r="H4" s="207">
        <v>2025</v>
      </c>
      <c r="I4" s="207"/>
      <c r="J4" s="208"/>
      <c r="K4" s="276"/>
      <c r="L4" s="277"/>
      <c r="M4" s="133"/>
      <c r="N4" s="133"/>
      <c r="O4" s="133"/>
      <c r="P4" s="133"/>
      <c r="Q4" s="7"/>
      <c r="R4" s="7"/>
      <c r="S4" s="4"/>
      <c r="U4" s="7"/>
    </row>
    <row r="5" spans="1:28" s="105" customFormat="1" ht="19.95" customHeight="1" thickBot="1" x14ac:dyDescent="0.3">
      <c r="B5" s="205" t="s">
        <v>53</v>
      </c>
      <c r="C5" s="205"/>
      <c r="D5" s="205"/>
      <c r="E5" s="205"/>
      <c r="F5" s="205"/>
      <c r="G5" s="205"/>
      <c r="H5" s="205"/>
      <c r="I5" s="205"/>
      <c r="J5" s="106"/>
      <c r="K5" s="106"/>
      <c r="L5" s="106"/>
      <c r="M5" s="106"/>
      <c r="N5" s="106"/>
      <c r="O5" s="106"/>
      <c r="P5" s="106"/>
      <c r="Q5" s="107"/>
      <c r="R5" s="16"/>
      <c r="U5" s="199" t="s">
        <v>22</v>
      </c>
      <c r="V5" s="200"/>
      <c r="W5" s="200"/>
      <c r="X5" s="200"/>
      <c r="Y5" s="200"/>
      <c r="Z5" s="200"/>
      <c r="AA5" s="200"/>
      <c r="AB5" s="260"/>
    </row>
    <row r="6" spans="1:28" s="25" customFormat="1" ht="13.8" thickBot="1" x14ac:dyDescent="0.3">
      <c r="A6" s="209"/>
      <c r="B6" s="44" t="s">
        <v>9</v>
      </c>
      <c r="C6" s="44" t="s">
        <v>10</v>
      </c>
      <c r="D6" s="44" t="s">
        <v>11</v>
      </c>
      <c r="E6" s="44" t="s">
        <v>12</v>
      </c>
      <c r="F6" s="224" t="s">
        <v>13</v>
      </c>
      <c r="G6" s="224"/>
      <c r="H6" s="44" t="s">
        <v>14</v>
      </c>
      <c r="I6" s="216" t="s">
        <v>15</v>
      </c>
      <c r="J6" s="217"/>
      <c r="K6" s="216" t="s">
        <v>16</v>
      </c>
      <c r="L6" s="217"/>
      <c r="M6" s="44" t="s">
        <v>17</v>
      </c>
      <c r="N6" s="44" t="s">
        <v>18</v>
      </c>
      <c r="O6" s="44" t="s">
        <v>19</v>
      </c>
      <c r="P6" s="44" t="s">
        <v>20</v>
      </c>
      <c r="Q6" s="44" t="s">
        <v>24</v>
      </c>
      <c r="R6" s="44" t="s">
        <v>70</v>
      </c>
      <c r="S6" s="26"/>
      <c r="U6" s="201" t="s">
        <v>28</v>
      </c>
      <c r="V6" s="202"/>
      <c r="W6" s="202"/>
      <c r="X6" s="203"/>
      <c r="Y6" s="54"/>
      <c r="Z6" s="54"/>
      <c r="AA6" s="54"/>
      <c r="AB6" s="261"/>
    </row>
    <row r="7" spans="1:28" s="25" customFormat="1" ht="13.5" customHeight="1" thickBot="1" x14ac:dyDescent="0.3">
      <c r="A7" s="210"/>
      <c r="B7" s="264" t="s">
        <v>4</v>
      </c>
      <c r="C7" s="264" t="s">
        <v>5</v>
      </c>
      <c r="D7" s="267" t="s">
        <v>35</v>
      </c>
      <c r="E7" s="75" t="s">
        <v>27</v>
      </c>
      <c r="F7" s="220" t="s">
        <v>39</v>
      </c>
      <c r="G7" s="218"/>
      <c r="H7" s="268" t="s">
        <v>32</v>
      </c>
      <c r="I7" s="218" t="s">
        <v>42</v>
      </c>
      <c r="J7" s="218"/>
      <c r="K7" s="220" t="s">
        <v>50</v>
      </c>
      <c r="L7" s="221"/>
      <c r="M7" s="225" t="s">
        <v>8</v>
      </c>
      <c r="N7" s="226"/>
      <c r="O7" s="226"/>
      <c r="P7" s="226"/>
      <c r="Q7" s="226"/>
      <c r="R7" s="173"/>
      <c r="S7" s="26"/>
      <c r="U7" s="55" t="s">
        <v>45</v>
      </c>
      <c r="V7" s="56" t="s">
        <v>46</v>
      </c>
      <c r="W7" s="56" t="s">
        <v>47</v>
      </c>
      <c r="X7" s="57" t="s">
        <v>48</v>
      </c>
      <c r="Y7" s="58"/>
      <c r="Z7" s="58"/>
      <c r="AA7" s="58"/>
      <c r="AB7" s="59"/>
    </row>
    <row r="8" spans="1:28" ht="64.2" customHeight="1" thickBot="1" x14ac:dyDescent="0.3">
      <c r="A8" s="210"/>
      <c r="B8" s="265"/>
      <c r="C8" s="265"/>
      <c r="D8" s="265"/>
      <c r="E8" s="262" t="s">
        <v>51</v>
      </c>
      <c r="F8" s="222"/>
      <c r="G8" s="219"/>
      <c r="H8" s="269"/>
      <c r="I8" s="219"/>
      <c r="J8" s="219"/>
      <c r="K8" s="222"/>
      <c r="L8" s="223"/>
      <c r="M8" s="227"/>
      <c r="N8" s="228"/>
      <c r="O8" s="228"/>
      <c r="P8" s="228"/>
      <c r="Q8" s="228"/>
      <c r="R8" s="174"/>
      <c r="S8" s="16"/>
      <c r="U8" s="95">
        <v>73700</v>
      </c>
      <c r="V8" s="96">
        <v>58000</v>
      </c>
      <c r="W8" s="96">
        <v>53300</v>
      </c>
      <c r="X8" s="97">
        <v>58000</v>
      </c>
      <c r="Y8" s="274" t="s">
        <v>43</v>
      </c>
      <c r="Z8" s="275"/>
      <c r="AA8" s="81">
        <v>365</v>
      </c>
      <c r="AB8" s="67"/>
    </row>
    <row r="9" spans="1:28" ht="99" customHeight="1" thickBot="1" x14ac:dyDescent="0.3">
      <c r="A9" s="211"/>
      <c r="B9" s="266"/>
      <c r="C9" s="266"/>
      <c r="D9" s="266"/>
      <c r="E9" s="263"/>
      <c r="F9" s="46" t="s">
        <v>40</v>
      </c>
      <c r="G9" s="41" t="s">
        <v>41</v>
      </c>
      <c r="H9" s="270"/>
      <c r="I9" s="30" t="s">
        <v>6</v>
      </c>
      <c r="J9" s="40" t="s">
        <v>7</v>
      </c>
      <c r="K9" s="30" t="s">
        <v>6</v>
      </c>
      <c r="L9" s="40" t="s">
        <v>7</v>
      </c>
      <c r="M9" s="74" t="s">
        <v>37</v>
      </c>
      <c r="N9" s="74" t="s">
        <v>71</v>
      </c>
      <c r="O9" s="74" t="s">
        <v>36</v>
      </c>
      <c r="P9" s="74" t="s">
        <v>72</v>
      </c>
      <c r="Q9" s="99" t="s">
        <v>73</v>
      </c>
      <c r="R9" s="273"/>
      <c r="S9" s="5"/>
      <c r="U9" s="60" t="s">
        <v>21</v>
      </c>
      <c r="V9" s="101" t="s">
        <v>49</v>
      </c>
      <c r="W9" s="53" t="s">
        <v>31</v>
      </c>
      <c r="X9" s="53" t="s">
        <v>29</v>
      </c>
      <c r="Y9" s="53" t="s">
        <v>64</v>
      </c>
      <c r="Z9" s="53" t="s">
        <v>63</v>
      </c>
      <c r="AA9" s="63"/>
      <c r="AB9" s="66" t="s">
        <v>33</v>
      </c>
    </row>
    <row r="10" spans="1:28" x14ac:dyDescent="0.25">
      <c r="A10" s="51">
        <v>1</v>
      </c>
      <c r="B10" s="151"/>
      <c r="C10" s="152"/>
      <c r="D10" s="157"/>
      <c r="E10" s="85"/>
      <c r="F10" s="47"/>
      <c r="G10" s="89"/>
      <c r="H10" s="134">
        <f t="shared" ref="H10:H23" si="0">IF(DATEDIF(F10,G10,"d")&gt;0,DATEDIF(F10,G10,"d")+1,0)</f>
        <v>0</v>
      </c>
      <c r="I10" s="135">
        <v>39</v>
      </c>
      <c r="J10" s="136">
        <v>50</v>
      </c>
      <c r="K10" s="77"/>
      <c r="L10" s="78"/>
      <c r="M10" s="70"/>
      <c r="N10" s="137">
        <f t="shared" ref="N10:N22" si="1">IF(W10=0,0,((W10/U10/$AA$8*H10*X10)))</f>
        <v>0</v>
      </c>
      <c r="O10" s="70"/>
      <c r="P10" s="76">
        <f t="shared" ref="P10:P23" si="2">IF(W10=0,0,((W10/U10/$AA$8*H10*Y10)))</f>
        <v>0</v>
      </c>
      <c r="Q10" s="73">
        <f t="shared" ref="Q10:Q23" si="3">IF(W10=0,0,((W10/U10/$AA$8*H10*Z10)))</f>
        <v>0</v>
      </c>
      <c r="R10" s="173"/>
      <c r="S10" s="15"/>
      <c r="T10" s="3"/>
      <c r="U10" s="61">
        <f t="shared" ref="U10:U23" si="4">I10*60+J10</f>
        <v>2390</v>
      </c>
      <c r="V10" s="102">
        <f>U10/5</f>
        <v>478</v>
      </c>
      <c r="W10" s="42">
        <f t="shared" ref="W10:W23" si="5">IF((K10*60+L10)&lt;U10,(K10*60)+L10,U10)</f>
        <v>0</v>
      </c>
      <c r="X10" s="87" t="b">
        <f t="shared" ref="X10:X23" si="6">IF(E10=$U$7,$U$8,IF(OR(E10=$V$7,E10=$X$7),$V$8,IF(E10=$W$7,$W$8)))</f>
        <v>0</v>
      </c>
      <c r="Y10" s="92">
        <f t="shared" ref="Y10:Y23" si="7">IF(N10&gt;0,8000,0)</f>
        <v>0</v>
      </c>
      <c r="Z10" s="92">
        <f>IF(N10&gt;0,5000,0)</f>
        <v>0</v>
      </c>
      <c r="AA10" s="93">
        <f>IF(N10&gt;0,5000,0)</f>
        <v>0</v>
      </c>
      <c r="AB10" s="65">
        <f t="shared" ref="AB10:AB23" si="8">(H10/$AA$8)*(W10/U10)</f>
        <v>0</v>
      </c>
    </row>
    <row r="11" spans="1:28" x14ac:dyDescent="0.25">
      <c r="A11" s="52">
        <v>2</v>
      </c>
      <c r="B11" s="153"/>
      <c r="C11" s="154"/>
      <c r="D11" s="158"/>
      <c r="E11" s="86"/>
      <c r="F11" s="48"/>
      <c r="G11" s="90"/>
      <c r="H11" s="138">
        <f t="shared" si="0"/>
        <v>0</v>
      </c>
      <c r="I11" s="139">
        <v>39</v>
      </c>
      <c r="J11" s="140">
        <v>50</v>
      </c>
      <c r="K11" s="79"/>
      <c r="L11" s="80"/>
      <c r="M11" s="71"/>
      <c r="N11" s="141">
        <f t="shared" si="1"/>
        <v>0</v>
      </c>
      <c r="O11" s="71"/>
      <c r="P11" s="76">
        <f t="shared" si="2"/>
        <v>0</v>
      </c>
      <c r="Q11" s="73">
        <f t="shared" si="3"/>
        <v>0</v>
      </c>
      <c r="R11" s="174"/>
      <c r="S11" s="15"/>
      <c r="T11" s="3"/>
      <c r="U11" s="61">
        <f t="shared" si="4"/>
        <v>2390</v>
      </c>
      <c r="V11" s="102">
        <f t="shared" ref="V11:V22" si="9">U11/5</f>
        <v>478</v>
      </c>
      <c r="W11" s="42">
        <f t="shared" si="5"/>
        <v>0</v>
      </c>
      <c r="X11" s="87" t="b">
        <f t="shared" si="6"/>
        <v>0</v>
      </c>
      <c r="Y11" s="92">
        <f t="shared" si="7"/>
        <v>0</v>
      </c>
      <c r="Z11" s="92">
        <f t="shared" ref="Z11:Z23" si="10">IF(N11&gt;0,5000,0)</f>
        <v>0</v>
      </c>
      <c r="AA11" s="93">
        <f>IF(N11&gt;Z196,5000,0)</f>
        <v>0</v>
      </c>
      <c r="AB11" s="64">
        <f t="shared" si="8"/>
        <v>0</v>
      </c>
    </row>
    <row r="12" spans="1:28" x14ac:dyDescent="0.25">
      <c r="A12" s="52">
        <v>3</v>
      </c>
      <c r="B12" s="153"/>
      <c r="C12" s="154"/>
      <c r="D12" s="158"/>
      <c r="E12" s="86"/>
      <c r="F12" s="48"/>
      <c r="G12" s="90"/>
      <c r="H12" s="138">
        <f t="shared" si="0"/>
        <v>0</v>
      </c>
      <c r="I12" s="139">
        <v>39</v>
      </c>
      <c r="J12" s="140">
        <v>50</v>
      </c>
      <c r="K12" s="79"/>
      <c r="L12" s="80"/>
      <c r="M12" s="71"/>
      <c r="N12" s="141">
        <f t="shared" si="1"/>
        <v>0</v>
      </c>
      <c r="O12" s="71"/>
      <c r="P12" s="76">
        <f t="shared" si="2"/>
        <v>0</v>
      </c>
      <c r="Q12" s="73">
        <f t="shared" si="3"/>
        <v>0</v>
      </c>
      <c r="R12" s="174"/>
      <c r="S12" s="15"/>
      <c r="T12" s="3"/>
      <c r="U12" s="61">
        <f t="shared" si="4"/>
        <v>2390</v>
      </c>
      <c r="V12" s="102">
        <f t="shared" si="9"/>
        <v>478</v>
      </c>
      <c r="W12" s="42">
        <f t="shared" si="5"/>
        <v>0</v>
      </c>
      <c r="X12" s="87" t="b">
        <f t="shared" si="6"/>
        <v>0</v>
      </c>
      <c r="Y12" s="92">
        <f t="shared" si="7"/>
        <v>0</v>
      </c>
      <c r="Z12" s="92">
        <f t="shared" si="10"/>
        <v>0</v>
      </c>
      <c r="AA12" s="93">
        <f t="shared" ref="AA12:AA23" si="11">IF(N12&gt;0,5000,0)</f>
        <v>0</v>
      </c>
      <c r="AB12" s="64">
        <f t="shared" si="8"/>
        <v>0</v>
      </c>
    </row>
    <row r="13" spans="1:28" x14ac:dyDescent="0.25">
      <c r="A13" s="52">
        <v>4</v>
      </c>
      <c r="B13" s="153"/>
      <c r="C13" s="154"/>
      <c r="D13" s="158"/>
      <c r="E13" s="86"/>
      <c r="F13" s="48"/>
      <c r="G13" s="90"/>
      <c r="H13" s="138">
        <f t="shared" si="0"/>
        <v>0</v>
      </c>
      <c r="I13" s="139">
        <v>39</v>
      </c>
      <c r="J13" s="140">
        <v>50</v>
      </c>
      <c r="K13" s="79"/>
      <c r="L13" s="80"/>
      <c r="M13" s="71"/>
      <c r="N13" s="141">
        <f t="shared" si="1"/>
        <v>0</v>
      </c>
      <c r="O13" s="71"/>
      <c r="P13" s="76">
        <f t="shared" si="2"/>
        <v>0</v>
      </c>
      <c r="Q13" s="73">
        <f t="shared" si="3"/>
        <v>0</v>
      </c>
      <c r="R13" s="175"/>
      <c r="S13" s="15"/>
      <c r="T13" s="3"/>
      <c r="U13" s="61">
        <f t="shared" si="4"/>
        <v>2390</v>
      </c>
      <c r="V13" s="102">
        <f t="shared" si="9"/>
        <v>478</v>
      </c>
      <c r="W13" s="42">
        <f t="shared" si="5"/>
        <v>0</v>
      </c>
      <c r="X13" s="87" t="b">
        <f t="shared" si="6"/>
        <v>0</v>
      </c>
      <c r="Y13" s="92">
        <f t="shared" si="7"/>
        <v>0</v>
      </c>
      <c r="Z13" s="92">
        <f t="shared" si="10"/>
        <v>0</v>
      </c>
      <c r="AA13" s="93">
        <f t="shared" si="11"/>
        <v>0</v>
      </c>
      <c r="AB13" s="64">
        <f t="shared" si="8"/>
        <v>0</v>
      </c>
    </row>
    <row r="14" spans="1:28" ht="13.35" customHeight="1" x14ac:dyDescent="0.25">
      <c r="A14" s="52">
        <v>5</v>
      </c>
      <c r="B14" s="153"/>
      <c r="C14" s="154"/>
      <c r="D14" s="158"/>
      <c r="E14" s="86"/>
      <c r="F14" s="48"/>
      <c r="G14" s="90"/>
      <c r="H14" s="138">
        <f t="shared" si="0"/>
        <v>0</v>
      </c>
      <c r="I14" s="139">
        <v>39</v>
      </c>
      <c r="J14" s="140">
        <v>50</v>
      </c>
      <c r="K14" s="79"/>
      <c r="L14" s="80"/>
      <c r="M14" s="71"/>
      <c r="N14" s="141">
        <f t="shared" si="1"/>
        <v>0</v>
      </c>
      <c r="O14" s="71"/>
      <c r="P14" s="76">
        <f t="shared" si="2"/>
        <v>0</v>
      </c>
      <c r="Q14" s="73">
        <f t="shared" si="3"/>
        <v>0</v>
      </c>
      <c r="R14" s="174"/>
      <c r="S14" s="15"/>
      <c r="T14" s="3"/>
      <c r="U14" s="61">
        <f t="shared" si="4"/>
        <v>2390</v>
      </c>
      <c r="V14" s="102">
        <f t="shared" si="9"/>
        <v>478</v>
      </c>
      <c r="W14" s="42">
        <f t="shared" si="5"/>
        <v>0</v>
      </c>
      <c r="X14" s="87" t="b">
        <f t="shared" si="6"/>
        <v>0</v>
      </c>
      <c r="Y14" s="92">
        <f t="shared" si="7"/>
        <v>0</v>
      </c>
      <c r="Z14" s="92">
        <f t="shared" si="10"/>
        <v>0</v>
      </c>
      <c r="AA14" s="93">
        <f t="shared" si="11"/>
        <v>0</v>
      </c>
      <c r="AB14" s="64">
        <f t="shared" si="8"/>
        <v>0</v>
      </c>
    </row>
    <row r="15" spans="1:28" x14ac:dyDescent="0.25">
      <c r="A15" s="52">
        <v>6</v>
      </c>
      <c r="B15" s="153"/>
      <c r="C15" s="154"/>
      <c r="D15" s="158"/>
      <c r="E15" s="86"/>
      <c r="F15" s="48"/>
      <c r="G15" s="90"/>
      <c r="H15" s="138">
        <f t="shared" si="0"/>
        <v>0</v>
      </c>
      <c r="I15" s="139">
        <v>39</v>
      </c>
      <c r="J15" s="140">
        <v>50</v>
      </c>
      <c r="K15" s="79"/>
      <c r="L15" s="80"/>
      <c r="M15" s="71"/>
      <c r="N15" s="141">
        <f t="shared" si="1"/>
        <v>0</v>
      </c>
      <c r="O15" s="71"/>
      <c r="P15" s="76">
        <f t="shared" si="2"/>
        <v>0</v>
      </c>
      <c r="Q15" s="73">
        <f t="shared" si="3"/>
        <v>0</v>
      </c>
      <c r="R15" s="174"/>
      <c r="S15" s="15"/>
      <c r="T15" s="3"/>
      <c r="U15" s="61">
        <f t="shared" si="4"/>
        <v>2390</v>
      </c>
      <c r="V15" s="102">
        <f t="shared" si="9"/>
        <v>478</v>
      </c>
      <c r="W15" s="42">
        <f t="shared" si="5"/>
        <v>0</v>
      </c>
      <c r="X15" s="87" t="b">
        <f t="shared" si="6"/>
        <v>0</v>
      </c>
      <c r="Y15" s="92">
        <f t="shared" si="7"/>
        <v>0</v>
      </c>
      <c r="Z15" s="92">
        <f t="shared" si="10"/>
        <v>0</v>
      </c>
      <c r="AA15" s="93">
        <f t="shared" si="11"/>
        <v>0</v>
      </c>
      <c r="AB15" s="64">
        <f t="shared" si="8"/>
        <v>0</v>
      </c>
    </row>
    <row r="16" spans="1:28" ht="13.35" customHeight="1" x14ac:dyDescent="0.25">
      <c r="A16" s="52">
        <v>7</v>
      </c>
      <c r="B16" s="153"/>
      <c r="C16" s="154"/>
      <c r="D16" s="158"/>
      <c r="E16" s="86"/>
      <c r="F16" s="48"/>
      <c r="G16" s="90"/>
      <c r="H16" s="138">
        <f t="shared" si="0"/>
        <v>0</v>
      </c>
      <c r="I16" s="139">
        <v>39</v>
      </c>
      <c r="J16" s="140">
        <v>50</v>
      </c>
      <c r="K16" s="79"/>
      <c r="L16" s="80"/>
      <c r="M16" s="71"/>
      <c r="N16" s="141">
        <f t="shared" si="1"/>
        <v>0</v>
      </c>
      <c r="O16" s="71"/>
      <c r="P16" s="76">
        <f t="shared" si="2"/>
        <v>0</v>
      </c>
      <c r="Q16" s="73">
        <f t="shared" si="3"/>
        <v>0</v>
      </c>
      <c r="R16" s="175"/>
      <c r="S16" s="15"/>
      <c r="T16" s="3"/>
      <c r="U16" s="61">
        <f t="shared" si="4"/>
        <v>2390</v>
      </c>
      <c r="V16" s="102">
        <f t="shared" si="9"/>
        <v>478</v>
      </c>
      <c r="W16" s="42">
        <f t="shared" si="5"/>
        <v>0</v>
      </c>
      <c r="X16" s="87" t="b">
        <f t="shared" si="6"/>
        <v>0</v>
      </c>
      <c r="Y16" s="92">
        <f t="shared" si="7"/>
        <v>0</v>
      </c>
      <c r="Z16" s="92">
        <f t="shared" si="10"/>
        <v>0</v>
      </c>
      <c r="AA16" s="93">
        <f t="shared" si="11"/>
        <v>0</v>
      </c>
      <c r="AB16" s="64">
        <f t="shared" si="8"/>
        <v>0</v>
      </c>
    </row>
    <row r="17" spans="1:28" ht="13.35" customHeight="1" x14ac:dyDescent="0.25">
      <c r="A17" s="52">
        <v>8</v>
      </c>
      <c r="B17" s="160"/>
      <c r="C17" s="161"/>
      <c r="D17" s="162"/>
      <c r="E17" s="86"/>
      <c r="F17" s="163"/>
      <c r="G17" s="164"/>
      <c r="H17" s="138">
        <f>IF(DATEDIF(F17,G17,"d")&gt;0,DATEDIF(F17,G17,"d")+1,0)</f>
        <v>0</v>
      </c>
      <c r="I17" s="165">
        <v>39</v>
      </c>
      <c r="J17" s="166">
        <v>50</v>
      </c>
      <c r="K17" s="167"/>
      <c r="L17" s="168"/>
      <c r="M17" s="169"/>
      <c r="N17" s="141">
        <f t="shared" si="1"/>
        <v>0</v>
      </c>
      <c r="O17" s="169"/>
      <c r="P17" s="76">
        <f t="shared" si="2"/>
        <v>0</v>
      </c>
      <c r="Q17" s="73">
        <f t="shared" si="3"/>
        <v>0</v>
      </c>
      <c r="R17" s="175"/>
      <c r="S17" s="15"/>
      <c r="T17" s="3"/>
      <c r="U17" s="170">
        <f t="shared" si="4"/>
        <v>2390</v>
      </c>
      <c r="V17" s="171">
        <f t="shared" si="9"/>
        <v>478</v>
      </c>
      <c r="W17" s="172">
        <f t="shared" si="5"/>
        <v>0</v>
      </c>
      <c r="X17" s="87" t="b">
        <f t="shared" si="6"/>
        <v>0</v>
      </c>
      <c r="Y17" s="92">
        <f t="shared" si="7"/>
        <v>0</v>
      </c>
      <c r="Z17" s="92">
        <f t="shared" si="10"/>
        <v>0</v>
      </c>
      <c r="AA17" s="93">
        <f t="shared" si="11"/>
        <v>0</v>
      </c>
      <c r="AB17" s="64">
        <f t="shared" si="8"/>
        <v>0</v>
      </c>
    </row>
    <row r="18" spans="1:28" ht="13.35" customHeight="1" x14ac:dyDescent="0.25">
      <c r="A18" s="52">
        <v>9</v>
      </c>
      <c r="B18" s="160"/>
      <c r="C18" s="161"/>
      <c r="D18" s="162"/>
      <c r="E18" s="86"/>
      <c r="F18" s="163"/>
      <c r="G18" s="164"/>
      <c r="H18" s="138">
        <f t="shared" si="0"/>
        <v>0</v>
      </c>
      <c r="I18" s="165">
        <v>39</v>
      </c>
      <c r="J18" s="166">
        <v>50</v>
      </c>
      <c r="K18" s="167"/>
      <c r="L18" s="168"/>
      <c r="M18" s="169"/>
      <c r="N18" s="141">
        <f t="shared" si="1"/>
        <v>0</v>
      </c>
      <c r="O18" s="169"/>
      <c r="P18" s="76">
        <f t="shared" si="2"/>
        <v>0</v>
      </c>
      <c r="Q18" s="73">
        <f t="shared" si="3"/>
        <v>0</v>
      </c>
      <c r="R18" s="175"/>
      <c r="S18" s="15"/>
      <c r="T18" s="3"/>
      <c r="U18" s="170">
        <f t="shared" si="4"/>
        <v>2390</v>
      </c>
      <c r="V18" s="171">
        <f t="shared" si="9"/>
        <v>478</v>
      </c>
      <c r="W18" s="172">
        <f t="shared" si="5"/>
        <v>0</v>
      </c>
      <c r="X18" s="87" t="b">
        <f t="shared" si="6"/>
        <v>0</v>
      </c>
      <c r="Y18" s="92">
        <f t="shared" si="7"/>
        <v>0</v>
      </c>
      <c r="Z18" s="92">
        <f t="shared" si="10"/>
        <v>0</v>
      </c>
      <c r="AA18" s="93">
        <f t="shared" si="11"/>
        <v>0</v>
      </c>
      <c r="AB18" s="64">
        <f t="shared" si="8"/>
        <v>0</v>
      </c>
    </row>
    <row r="19" spans="1:28" ht="13.35" customHeight="1" x14ac:dyDescent="0.25">
      <c r="A19" s="52">
        <v>10</v>
      </c>
      <c r="B19" s="160"/>
      <c r="C19" s="161"/>
      <c r="D19" s="162"/>
      <c r="E19" s="86"/>
      <c r="F19" s="163"/>
      <c r="G19" s="164"/>
      <c r="H19" s="138">
        <f t="shared" si="0"/>
        <v>0</v>
      </c>
      <c r="I19" s="165">
        <v>39</v>
      </c>
      <c r="J19" s="166">
        <v>50</v>
      </c>
      <c r="K19" s="167"/>
      <c r="L19" s="168"/>
      <c r="M19" s="169"/>
      <c r="N19" s="141">
        <f t="shared" si="1"/>
        <v>0</v>
      </c>
      <c r="O19" s="169"/>
      <c r="P19" s="76">
        <f t="shared" si="2"/>
        <v>0</v>
      </c>
      <c r="Q19" s="73">
        <f t="shared" si="3"/>
        <v>0</v>
      </c>
      <c r="R19" s="175"/>
      <c r="S19" s="15"/>
      <c r="T19" s="3"/>
      <c r="U19" s="170">
        <f t="shared" si="4"/>
        <v>2390</v>
      </c>
      <c r="V19" s="171">
        <f t="shared" si="9"/>
        <v>478</v>
      </c>
      <c r="W19" s="172">
        <f t="shared" si="5"/>
        <v>0</v>
      </c>
      <c r="X19" s="87" t="b">
        <f t="shared" si="6"/>
        <v>0</v>
      </c>
      <c r="Y19" s="92">
        <f t="shared" si="7"/>
        <v>0</v>
      </c>
      <c r="Z19" s="92">
        <f t="shared" si="10"/>
        <v>0</v>
      </c>
      <c r="AA19" s="93">
        <f t="shared" si="11"/>
        <v>0</v>
      </c>
      <c r="AB19" s="64">
        <f t="shared" si="8"/>
        <v>0</v>
      </c>
    </row>
    <row r="20" spans="1:28" ht="13.35" customHeight="1" x14ac:dyDescent="0.25">
      <c r="A20" s="52">
        <v>11</v>
      </c>
      <c r="B20" s="160"/>
      <c r="C20" s="161"/>
      <c r="D20" s="162"/>
      <c r="E20" s="86"/>
      <c r="F20" s="163"/>
      <c r="G20" s="164"/>
      <c r="H20" s="138">
        <f t="shared" si="0"/>
        <v>0</v>
      </c>
      <c r="I20" s="165">
        <v>39</v>
      </c>
      <c r="J20" s="166">
        <v>50</v>
      </c>
      <c r="K20" s="167"/>
      <c r="L20" s="168"/>
      <c r="M20" s="169"/>
      <c r="N20" s="141">
        <f t="shared" si="1"/>
        <v>0</v>
      </c>
      <c r="O20" s="169"/>
      <c r="P20" s="76">
        <f t="shared" si="2"/>
        <v>0</v>
      </c>
      <c r="Q20" s="73">
        <f t="shared" si="3"/>
        <v>0</v>
      </c>
      <c r="R20" s="175"/>
      <c r="S20" s="15"/>
      <c r="T20" s="3"/>
      <c r="U20" s="170">
        <f t="shared" si="4"/>
        <v>2390</v>
      </c>
      <c r="V20" s="171">
        <f t="shared" si="9"/>
        <v>478</v>
      </c>
      <c r="W20" s="172">
        <f t="shared" si="5"/>
        <v>0</v>
      </c>
      <c r="X20" s="87" t="b">
        <f t="shared" si="6"/>
        <v>0</v>
      </c>
      <c r="Y20" s="92">
        <f t="shared" si="7"/>
        <v>0</v>
      </c>
      <c r="Z20" s="92">
        <f t="shared" si="10"/>
        <v>0</v>
      </c>
      <c r="AA20" s="93">
        <f t="shared" si="11"/>
        <v>0</v>
      </c>
      <c r="AB20" s="64">
        <f t="shared" si="8"/>
        <v>0</v>
      </c>
    </row>
    <row r="21" spans="1:28" ht="13.35" customHeight="1" x14ac:dyDescent="0.25">
      <c r="A21" s="52">
        <v>12</v>
      </c>
      <c r="B21" s="160"/>
      <c r="C21" s="161"/>
      <c r="D21" s="162"/>
      <c r="E21" s="86"/>
      <c r="F21" s="163"/>
      <c r="G21" s="164"/>
      <c r="H21" s="138">
        <f t="shared" si="0"/>
        <v>0</v>
      </c>
      <c r="I21" s="165">
        <v>39</v>
      </c>
      <c r="J21" s="166">
        <v>50</v>
      </c>
      <c r="K21" s="167"/>
      <c r="L21" s="168"/>
      <c r="M21" s="169"/>
      <c r="N21" s="141">
        <f t="shared" si="1"/>
        <v>0</v>
      </c>
      <c r="O21" s="169"/>
      <c r="P21" s="76">
        <f t="shared" si="2"/>
        <v>0</v>
      </c>
      <c r="Q21" s="73">
        <f t="shared" si="3"/>
        <v>0</v>
      </c>
      <c r="R21" s="175"/>
      <c r="S21" s="15"/>
      <c r="T21" s="3"/>
      <c r="U21" s="170">
        <f t="shared" si="4"/>
        <v>2390</v>
      </c>
      <c r="V21" s="171">
        <f t="shared" si="9"/>
        <v>478</v>
      </c>
      <c r="W21" s="172">
        <f t="shared" si="5"/>
        <v>0</v>
      </c>
      <c r="X21" s="87" t="b">
        <f t="shared" si="6"/>
        <v>0</v>
      </c>
      <c r="Y21" s="92">
        <f t="shared" si="7"/>
        <v>0</v>
      </c>
      <c r="Z21" s="92">
        <f t="shared" si="10"/>
        <v>0</v>
      </c>
      <c r="AA21" s="93">
        <f t="shared" si="11"/>
        <v>0</v>
      </c>
      <c r="AB21" s="64">
        <f t="shared" si="8"/>
        <v>0</v>
      </c>
    </row>
    <row r="22" spans="1:28" ht="13.35" customHeight="1" x14ac:dyDescent="0.25">
      <c r="A22" s="52">
        <v>13</v>
      </c>
      <c r="B22" s="160"/>
      <c r="C22" s="161"/>
      <c r="D22" s="162"/>
      <c r="E22" s="86"/>
      <c r="F22" s="163"/>
      <c r="G22" s="164"/>
      <c r="H22" s="138">
        <f>IF(DATEDIF(F22,G22,"d")&gt;0,DATEDIF(F22,G22,"d")+1,0)</f>
        <v>0</v>
      </c>
      <c r="I22" s="165">
        <v>39</v>
      </c>
      <c r="J22" s="166">
        <v>50</v>
      </c>
      <c r="K22" s="167"/>
      <c r="L22" s="168"/>
      <c r="M22" s="169"/>
      <c r="N22" s="141">
        <f t="shared" si="1"/>
        <v>0</v>
      </c>
      <c r="O22" s="169"/>
      <c r="P22" s="76">
        <f t="shared" si="2"/>
        <v>0</v>
      </c>
      <c r="Q22" s="73">
        <f t="shared" si="3"/>
        <v>0</v>
      </c>
      <c r="R22" s="175"/>
      <c r="S22" s="15"/>
      <c r="T22" s="3"/>
      <c r="U22" s="170">
        <f t="shared" si="4"/>
        <v>2390</v>
      </c>
      <c r="V22" s="171">
        <f t="shared" si="9"/>
        <v>478</v>
      </c>
      <c r="W22" s="172">
        <f t="shared" si="5"/>
        <v>0</v>
      </c>
      <c r="X22" s="87" t="b">
        <f t="shared" si="6"/>
        <v>0</v>
      </c>
      <c r="Y22" s="92">
        <f t="shared" si="7"/>
        <v>0</v>
      </c>
      <c r="Z22" s="92">
        <f t="shared" si="10"/>
        <v>0</v>
      </c>
      <c r="AA22" s="93">
        <f t="shared" si="11"/>
        <v>0</v>
      </c>
      <c r="AB22" s="64">
        <f t="shared" si="8"/>
        <v>0</v>
      </c>
    </row>
    <row r="23" spans="1:28" ht="13.35" customHeight="1" thickBot="1" x14ac:dyDescent="0.3">
      <c r="A23" s="52">
        <v>14</v>
      </c>
      <c r="B23" s="155"/>
      <c r="C23" s="156"/>
      <c r="D23" s="159"/>
      <c r="E23" s="86"/>
      <c r="F23" s="49"/>
      <c r="G23" s="91"/>
      <c r="H23" s="142">
        <f t="shared" si="0"/>
        <v>0</v>
      </c>
      <c r="I23" s="143">
        <v>39</v>
      </c>
      <c r="J23" s="144">
        <v>50</v>
      </c>
      <c r="K23" s="50"/>
      <c r="L23" s="32"/>
      <c r="M23" s="72"/>
      <c r="N23" s="145">
        <f>IF(AND(W23&gt;0,W23&lt;V23),0,IF((W23/U23/$AA$8*H23*X23)&lt;X23,(W23/U23/$AA$8*H23*X23),X23))</f>
        <v>0</v>
      </c>
      <c r="O23" s="72"/>
      <c r="P23" s="45">
        <f t="shared" si="2"/>
        <v>0</v>
      </c>
      <c r="Q23" s="45">
        <f t="shared" si="3"/>
        <v>0</v>
      </c>
      <c r="R23" s="174"/>
      <c r="T23" s="3"/>
      <c r="U23" s="62">
        <f t="shared" si="4"/>
        <v>2390</v>
      </c>
      <c r="V23" s="103">
        <f>U23/5</f>
        <v>478</v>
      </c>
      <c r="W23" s="43">
        <f t="shared" si="5"/>
        <v>0</v>
      </c>
      <c r="X23" s="88" t="b">
        <f t="shared" si="6"/>
        <v>0</v>
      </c>
      <c r="Y23" s="92">
        <f t="shared" si="7"/>
        <v>0</v>
      </c>
      <c r="Z23" s="92">
        <f t="shared" si="10"/>
        <v>0</v>
      </c>
      <c r="AA23" s="94">
        <f t="shared" si="11"/>
        <v>0</v>
      </c>
      <c r="AB23" s="64">
        <f t="shared" si="8"/>
        <v>0</v>
      </c>
    </row>
    <row r="24" spans="1:28" ht="26.7" customHeight="1" thickBot="1" x14ac:dyDescent="0.3">
      <c r="A24" s="8"/>
      <c r="B24" s="229" t="s">
        <v>44</v>
      </c>
      <c r="C24" s="230"/>
      <c r="D24" s="230"/>
      <c r="E24" s="230"/>
      <c r="F24" s="230"/>
      <c r="G24" s="230"/>
      <c r="H24" s="230"/>
      <c r="I24" s="230"/>
      <c r="J24" s="230"/>
      <c r="K24" s="231"/>
      <c r="L24" s="212" t="s">
        <v>25</v>
      </c>
      <c r="M24" s="213"/>
      <c r="N24" s="146">
        <f>SUM(N10:N23)</f>
        <v>0</v>
      </c>
      <c r="O24" s="147">
        <f>SUM(O10:O23)</f>
        <v>0</v>
      </c>
      <c r="P24" s="146">
        <f>SUM(P10:P23)</f>
        <v>0</v>
      </c>
      <c r="Q24" s="146">
        <f>SUM(Q10:Q23)</f>
        <v>0</v>
      </c>
      <c r="R24" s="149"/>
      <c r="T24" s="3"/>
      <c r="U24" s="8"/>
      <c r="V24" s="8"/>
      <c r="W24" s="8"/>
      <c r="AA24" s="68" t="s">
        <v>34</v>
      </c>
      <c r="AB24" s="69">
        <f>SUM(AB10:AB23)</f>
        <v>0</v>
      </c>
    </row>
    <row r="25" spans="1:28" s="105" customFormat="1" ht="15.6" customHeight="1" thickBot="1" x14ac:dyDescent="0.3">
      <c r="B25" s="214" t="s">
        <v>30</v>
      </c>
      <c r="C25" s="215"/>
      <c r="D25" s="215"/>
      <c r="E25" s="215"/>
      <c r="F25" s="215"/>
      <c r="G25" s="215"/>
      <c r="H25" s="215"/>
      <c r="I25" s="215"/>
      <c r="J25" s="215"/>
      <c r="K25" s="107"/>
      <c r="L25" s="107"/>
      <c r="M25" s="17"/>
      <c r="N25" s="17"/>
      <c r="O25" s="17"/>
      <c r="P25" s="17"/>
      <c r="Q25" s="17"/>
      <c r="R25" s="33">
        <f>SUM(M10:M23)</f>
        <v>0</v>
      </c>
      <c r="T25" s="108"/>
      <c r="U25" s="107"/>
    </row>
    <row r="26" spans="1:28" s="105" customFormat="1" ht="15.6" customHeight="1" thickBot="1" x14ac:dyDescent="0.3">
      <c r="B26" s="214" t="s">
        <v>52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108"/>
      <c r="Q26" s="108"/>
      <c r="R26" s="36"/>
      <c r="T26" s="108"/>
      <c r="U26" s="109"/>
      <c r="V26" s="108"/>
    </row>
    <row r="27" spans="1:28" s="105" customFormat="1" ht="15.6" customHeight="1" thickBot="1" x14ac:dyDescent="0.3">
      <c r="B27" s="214" t="s">
        <v>65</v>
      </c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108"/>
      <c r="Q27" s="108"/>
      <c r="R27" s="36"/>
      <c r="T27" s="108"/>
      <c r="U27" s="109"/>
      <c r="V27" s="108"/>
    </row>
    <row r="28" spans="1:28" s="105" customFormat="1" ht="15.6" customHeight="1" thickBot="1" x14ac:dyDescent="0.3">
      <c r="B28" s="111" t="s">
        <v>53</v>
      </c>
      <c r="C28" s="112"/>
      <c r="D28" s="112"/>
      <c r="E28" s="112"/>
      <c r="F28" s="112"/>
      <c r="G28" s="37"/>
      <c r="H28" s="37"/>
      <c r="I28" s="37"/>
      <c r="J28" s="37"/>
      <c r="K28" s="37"/>
      <c r="L28" s="37"/>
      <c r="M28" s="37"/>
      <c r="N28" s="113"/>
      <c r="O28" s="113"/>
      <c r="P28" s="113"/>
      <c r="Q28" s="113"/>
      <c r="R28" s="33">
        <f>SUM(R25:R27)</f>
        <v>0</v>
      </c>
      <c r="S28" s="114"/>
      <c r="T28" s="18"/>
      <c r="U28" s="109"/>
      <c r="V28" s="108"/>
    </row>
    <row r="29" spans="1:28" x14ac:dyDescent="0.25">
      <c r="B29" s="100"/>
      <c r="C29" s="100"/>
      <c r="D29" s="100"/>
      <c r="E29" s="100"/>
      <c r="F29" s="10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"/>
      <c r="T29" s="12"/>
      <c r="U29" s="13"/>
      <c r="V29" s="3"/>
    </row>
    <row r="30" spans="1:28" s="105" customFormat="1" ht="17.399999999999999" x14ac:dyDescent="0.25">
      <c r="B30" s="119" t="s">
        <v>54</v>
      </c>
      <c r="C30" s="120"/>
      <c r="D30" s="120"/>
      <c r="E30" s="120"/>
      <c r="F30" s="1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15"/>
      <c r="T30" s="18"/>
      <c r="U30" s="109"/>
      <c r="V30" s="108"/>
    </row>
    <row r="31" spans="1:28" s="105" customFormat="1" ht="15" customHeight="1" thickBot="1" x14ac:dyDescent="0.3">
      <c r="B31" s="110" t="s">
        <v>55</v>
      </c>
      <c r="C31" s="110"/>
      <c r="D31" s="110"/>
      <c r="E31" s="110"/>
      <c r="F31" s="11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15"/>
      <c r="T31" s="18"/>
      <c r="U31" s="109"/>
      <c r="V31" s="108"/>
    </row>
    <row r="32" spans="1:28" s="105" customFormat="1" ht="15" customHeight="1" thickBot="1" x14ac:dyDescent="0.3">
      <c r="B32" s="176" t="s">
        <v>3</v>
      </c>
      <c r="C32" s="180"/>
      <c r="D32" s="176" t="s">
        <v>66</v>
      </c>
      <c r="E32" s="180"/>
      <c r="F32" s="180"/>
      <c r="G32" s="180"/>
      <c r="H32" s="180"/>
      <c r="I32" s="180"/>
      <c r="J32" s="180"/>
      <c r="K32" s="180"/>
      <c r="L32" s="177"/>
      <c r="M32" s="232" t="s">
        <v>1</v>
      </c>
      <c r="N32" s="233"/>
      <c r="O32" s="27"/>
      <c r="P32" s="18"/>
      <c r="Q32" s="19"/>
      <c r="R32" s="115"/>
      <c r="T32" s="18"/>
      <c r="U32" s="109"/>
      <c r="V32" s="108"/>
    </row>
    <row r="33" spans="2:22" s="105" customFormat="1" ht="15" customHeight="1" x14ac:dyDescent="0.25">
      <c r="B33" s="182"/>
      <c r="C33" s="183"/>
      <c r="D33" s="182"/>
      <c r="E33" s="183"/>
      <c r="F33" s="183"/>
      <c r="G33" s="183"/>
      <c r="H33" s="183"/>
      <c r="I33" s="183"/>
      <c r="J33" s="183"/>
      <c r="K33" s="183"/>
      <c r="L33" s="184"/>
      <c r="M33" s="271"/>
      <c r="N33" s="272"/>
      <c r="O33" s="148"/>
      <c r="P33" s="18"/>
      <c r="Q33" s="19"/>
      <c r="R33" s="115"/>
      <c r="T33" s="18"/>
      <c r="U33" s="109"/>
      <c r="V33" s="108"/>
    </row>
    <row r="34" spans="2:22" s="105" customFormat="1" ht="15" customHeight="1" thickBot="1" x14ac:dyDescent="0.3">
      <c r="B34" s="185"/>
      <c r="C34" s="186"/>
      <c r="D34" s="185"/>
      <c r="E34" s="186"/>
      <c r="F34" s="186"/>
      <c r="G34" s="186"/>
      <c r="H34" s="186"/>
      <c r="I34" s="186"/>
      <c r="J34" s="186"/>
      <c r="K34" s="186"/>
      <c r="L34" s="187"/>
      <c r="M34" s="236"/>
      <c r="N34" s="237"/>
      <c r="O34" s="148"/>
      <c r="P34" s="18"/>
      <c r="Q34" s="19"/>
      <c r="R34" s="115"/>
      <c r="T34" s="18"/>
      <c r="U34" s="109"/>
      <c r="V34" s="108"/>
    </row>
    <row r="35" spans="2:22" s="105" customFormat="1" ht="15" customHeight="1" thickBot="1" x14ac:dyDescent="0.3">
      <c r="B35" s="188"/>
      <c r="C35" s="189"/>
      <c r="D35" s="188"/>
      <c r="E35" s="189"/>
      <c r="F35" s="189"/>
      <c r="G35" s="189"/>
      <c r="H35" s="189"/>
      <c r="I35" s="189"/>
      <c r="J35" s="189"/>
      <c r="K35" s="189"/>
      <c r="L35" s="190"/>
      <c r="M35" s="238"/>
      <c r="N35" s="239"/>
      <c r="O35" s="20"/>
      <c r="P35" s="20"/>
      <c r="Q35" s="20"/>
      <c r="R35" s="21">
        <f>SUM(M33:N35)</f>
        <v>0</v>
      </c>
      <c r="T35" s="18"/>
      <c r="U35" s="109"/>
      <c r="V35" s="108"/>
    </row>
    <row r="36" spans="2:22" s="105" customFormat="1" ht="15" customHeight="1" x14ac:dyDescent="0.25">
      <c r="B36" s="22"/>
      <c r="C36" s="22"/>
      <c r="D36" s="22"/>
      <c r="E36" s="22"/>
      <c r="F36" s="23"/>
      <c r="G36" s="23"/>
      <c r="H36" s="23"/>
      <c r="I36" s="24"/>
      <c r="J36" s="24"/>
      <c r="K36" s="23"/>
      <c r="L36" s="23"/>
      <c r="M36" s="23"/>
      <c r="N36" s="23"/>
      <c r="O36" s="23"/>
      <c r="P36" s="24"/>
      <c r="Q36" s="23"/>
      <c r="R36" s="116"/>
      <c r="T36" s="18"/>
      <c r="U36" s="109"/>
      <c r="V36" s="108"/>
    </row>
    <row r="37" spans="2:22" s="105" customFormat="1" ht="15" customHeight="1" thickBot="1" x14ac:dyDescent="0.3">
      <c r="B37" s="110" t="s">
        <v>67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08"/>
      <c r="Q37" s="108"/>
      <c r="R37" s="108"/>
      <c r="T37" s="18"/>
      <c r="U37" s="109"/>
      <c r="V37" s="108"/>
    </row>
    <row r="38" spans="2:22" s="105" customFormat="1" ht="15" customHeight="1" thickBot="1" x14ac:dyDescent="0.3">
      <c r="B38" s="240" t="s">
        <v>0</v>
      </c>
      <c r="C38" s="241"/>
      <c r="D38" s="176" t="s">
        <v>68</v>
      </c>
      <c r="E38" s="177"/>
      <c r="F38" s="176" t="s">
        <v>69</v>
      </c>
      <c r="G38" s="180"/>
      <c r="H38" s="180"/>
      <c r="I38" s="180"/>
      <c r="J38" s="180"/>
      <c r="K38" s="180"/>
      <c r="L38" s="177"/>
      <c r="M38" s="180" t="s">
        <v>26</v>
      </c>
      <c r="N38" s="180"/>
      <c r="O38" s="180"/>
      <c r="P38" s="177"/>
      <c r="Q38" s="98" t="s">
        <v>1</v>
      </c>
      <c r="R38" s="35"/>
      <c r="T38" s="18"/>
      <c r="U38" s="109"/>
      <c r="V38" s="108"/>
    </row>
    <row r="39" spans="2:22" s="105" customFormat="1" ht="15" customHeight="1" x14ac:dyDescent="0.25">
      <c r="B39" s="242"/>
      <c r="C39" s="243"/>
      <c r="D39" s="178"/>
      <c r="E39" s="179"/>
      <c r="F39" s="178"/>
      <c r="G39" s="181"/>
      <c r="H39" s="181"/>
      <c r="I39" s="181"/>
      <c r="J39" s="181"/>
      <c r="K39" s="181"/>
      <c r="L39" s="179"/>
      <c r="M39" s="191"/>
      <c r="N39" s="191"/>
      <c r="O39" s="191"/>
      <c r="P39" s="192"/>
      <c r="Q39" s="82"/>
      <c r="R39" s="117"/>
      <c r="T39" s="18"/>
      <c r="U39" s="109"/>
      <c r="V39" s="108"/>
    </row>
    <row r="40" spans="2:22" s="105" customFormat="1" ht="15" customHeight="1" x14ac:dyDescent="0.25">
      <c r="B40" s="244"/>
      <c r="C40" s="245"/>
      <c r="D40" s="250"/>
      <c r="E40" s="252"/>
      <c r="F40" s="250"/>
      <c r="G40" s="251"/>
      <c r="H40" s="251"/>
      <c r="I40" s="251"/>
      <c r="J40" s="251"/>
      <c r="K40" s="251"/>
      <c r="L40" s="252"/>
      <c r="M40" s="256"/>
      <c r="N40" s="256"/>
      <c r="O40" s="256"/>
      <c r="P40" s="257"/>
      <c r="Q40" s="83"/>
      <c r="R40" s="117"/>
      <c r="T40" s="18"/>
      <c r="U40" s="109"/>
      <c r="V40" s="108"/>
    </row>
    <row r="41" spans="2:22" s="105" customFormat="1" ht="15" customHeight="1" thickBot="1" x14ac:dyDescent="0.3">
      <c r="B41" s="248"/>
      <c r="C41" s="249"/>
      <c r="D41" s="250"/>
      <c r="E41" s="252"/>
      <c r="F41" s="250"/>
      <c r="G41" s="251"/>
      <c r="H41" s="251"/>
      <c r="I41" s="251"/>
      <c r="J41" s="251"/>
      <c r="K41" s="251"/>
      <c r="L41" s="252"/>
      <c r="M41" s="256"/>
      <c r="N41" s="256"/>
      <c r="O41" s="256"/>
      <c r="P41" s="257"/>
      <c r="Q41" s="83"/>
      <c r="R41" s="117"/>
      <c r="T41" s="18"/>
      <c r="U41" s="109"/>
      <c r="V41" s="108"/>
    </row>
    <row r="42" spans="2:22" s="105" customFormat="1" ht="15" customHeight="1" thickBot="1" x14ac:dyDescent="0.3">
      <c r="B42" s="246"/>
      <c r="C42" s="247"/>
      <c r="D42" s="253"/>
      <c r="E42" s="255"/>
      <c r="F42" s="253"/>
      <c r="G42" s="254"/>
      <c r="H42" s="254"/>
      <c r="I42" s="254"/>
      <c r="J42" s="254"/>
      <c r="K42" s="254"/>
      <c r="L42" s="255"/>
      <c r="M42" s="258"/>
      <c r="N42" s="258"/>
      <c r="O42" s="258"/>
      <c r="P42" s="259"/>
      <c r="Q42" s="84"/>
      <c r="R42" s="118">
        <f>SUM(Q39:Q42)</f>
        <v>0</v>
      </c>
      <c r="T42" s="18"/>
      <c r="U42" s="109"/>
      <c r="V42" s="108"/>
    </row>
    <row r="43" spans="2:22" s="105" customFormat="1" ht="18" thickBot="1" x14ac:dyDescent="0.3">
      <c r="B43" s="121" t="s">
        <v>56</v>
      </c>
      <c r="C43" s="39"/>
      <c r="D43" s="39"/>
      <c r="E43" s="39"/>
      <c r="F43" s="38"/>
      <c r="G43" s="38"/>
      <c r="H43" s="38"/>
      <c r="I43" s="37"/>
      <c r="J43" s="37"/>
      <c r="K43" s="38"/>
      <c r="L43" s="38"/>
      <c r="M43" s="38"/>
      <c r="N43" s="38"/>
      <c r="O43" s="38"/>
      <c r="P43" s="37"/>
      <c r="Q43" s="38"/>
      <c r="R43" s="33">
        <f>R28-R35-R42-R50</f>
        <v>0</v>
      </c>
      <c r="T43" s="18"/>
      <c r="U43" s="109"/>
      <c r="V43" s="108"/>
    </row>
    <row r="44" spans="2:22" x14ac:dyDescent="0.25">
      <c r="B44" s="22"/>
      <c r="C44" s="22"/>
      <c r="D44" s="22"/>
      <c r="E44" s="22"/>
      <c r="F44" s="23"/>
      <c r="G44" s="23"/>
      <c r="H44" s="23"/>
      <c r="I44" s="24"/>
      <c r="J44" s="24"/>
      <c r="K44" s="23"/>
      <c r="L44" s="23"/>
      <c r="M44" s="23"/>
      <c r="N44" s="23"/>
      <c r="O44" s="23"/>
      <c r="P44" s="24"/>
      <c r="Q44" s="23"/>
      <c r="R44" s="34"/>
      <c r="T44" s="12"/>
      <c r="U44" s="13"/>
      <c r="V44" s="3"/>
    </row>
    <row r="45" spans="2:22" s="126" customFormat="1" ht="18" thickBot="1" x14ac:dyDescent="0.3">
      <c r="B45" s="235" t="s">
        <v>57</v>
      </c>
      <c r="C45" s="235"/>
      <c r="D45" s="235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08"/>
      <c r="T45" s="127"/>
      <c r="U45" s="128"/>
      <c r="V45" s="127"/>
    </row>
    <row r="46" spans="2:22" s="105" customFormat="1" ht="15" customHeight="1" thickBot="1" x14ac:dyDescent="0.3">
      <c r="B46" s="122" t="s">
        <v>58</v>
      </c>
      <c r="C46" s="122"/>
      <c r="D46" s="122"/>
      <c r="E46" s="122"/>
      <c r="F46" s="108"/>
      <c r="G46" s="108"/>
      <c r="H46" s="108"/>
      <c r="K46" s="108"/>
      <c r="L46" s="108"/>
      <c r="M46" s="108"/>
      <c r="N46" s="108"/>
      <c r="O46" s="108"/>
      <c r="P46" s="108"/>
      <c r="Q46" s="108"/>
      <c r="R46" s="123">
        <f>O24</f>
        <v>0</v>
      </c>
      <c r="T46" s="108"/>
      <c r="U46" s="107"/>
      <c r="V46" s="108"/>
    </row>
    <row r="47" spans="2:22" s="105" customFormat="1" ht="15" customHeight="1" thickBot="1" x14ac:dyDescent="0.3">
      <c r="B47" s="122" t="s">
        <v>59</v>
      </c>
      <c r="C47" s="122"/>
      <c r="D47" s="122"/>
      <c r="E47" s="122"/>
      <c r="F47" s="108"/>
      <c r="G47" s="108"/>
      <c r="H47" s="108"/>
      <c r="K47" s="108"/>
      <c r="L47" s="108"/>
      <c r="M47" s="108"/>
      <c r="N47" s="108"/>
      <c r="O47" s="108"/>
      <c r="P47" s="108"/>
      <c r="Q47" s="108"/>
      <c r="R47" s="123">
        <f>IF(R26&gt;P24,P24,R26)</f>
        <v>0</v>
      </c>
      <c r="T47" s="108"/>
      <c r="U47" s="107"/>
      <c r="V47" s="108"/>
    </row>
    <row r="48" spans="2:22" s="105" customFormat="1" ht="15" customHeight="1" thickBot="1" x14ac:dyDescent="0.3">
      <c r="B48" s="122" t="s">
        <v>60</v>
      </c>
      <c r="C48" s="122"/>
      <c r="D48" s="122"/>
      <c r="E48" s="122"/>
      <c r="F48" s="108"/>
      <c r="G48" s="108"/>
      <c r="H48" s="108"/>
      <c r="K48" s="108"/>
      <c r="L48" s="108"/>
      <c r="M48" s="108"/>
      <c r="N48" s="108"/>
      <c r="O48" s="108"/>
      <c r="P48" s="108"/>
      <c r="Q48" s="108"/>
      <c r="R48" s="123">
        <f>IF(R27&gt;Q24,Q24,R27)</f>
        <v>0</v>
      </c>
      <c r="T48" s="108"/>
      <c r="U48" s="109"/>
      <c r="V48" s="108"/>
    </row>
    <row r="49" spans="2:22" ht="13.8" thickBot="1" x14ac:dyDescent="0.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  <c r="R49" s="34"/>
      <c r="T49" s="3"/>
      <c r="U49" s="13"/>
      <c r="V49" s="3"/>
    </row>
    <row r="50" spans="2:22" s="105" customFormat="1" ht="18" thickBot="1" x14ac:dyDescent="0.3">
      <c r="B50" s="234" t="s">
        <v>61</v>
      </c>
      <c r="C50" s="234"/>
      <c r="D50" s="234"/>
      <c r="E50" s="234"/>
      <c r="F50" s="234"/>
      <c r="G50" s="234"/>
      <c r="H50" s="234"/>
      <c r="I50" s="234"/>
      <c r="J50" s="234"/>
      <c r="K50" s="129"/>
      <c r="L50" s="129"/>
      <c r="M50" s="129"/>
      <c r="N50" s="129"/>
      <c r="O50" s="129"/>
      <c r="P50" s="129"/>
      <c r="Q50" s="129"/>
      <c r="R50" s="130">
        <f>SUM(R46:R48)</f>
        <v>0</v>
      </c>
      <c r="T50" s="108"/>
      <c r="U50" s="128"/>
      <c r="V50" s="108"/>
    </row>
    <row r="51" spans="2:22" ht="13.8" thickBot="1" x14ac:dyDescent="0.3">
      <c r="C51" s="28"/>
      <c r="D51" s="29"/>
      <c r="E51" s="29"/>
      <c r="F51" s="29"/>
      <c r="G51" s="29"/>
      <c r="H51" s="29"/>
      <c r="I51" s="29"/>
      <c r="J51" s="29"/>
      <c r="K51" s="29"/>
      <c r="L51" s="3"/>
      <c r="M51" s="3"/>
      <c r="N51" s="3"/>
      <c r="O51" s="3"/>
      <c r="P51" s="3"/>
      <c r="Q51" s="3"/>
      <c r="R51" s="3"/>
      <c r="S51" s="9"/>
      <c r="T51" s="3"/>
      <c r="U51" s="6"/>
      <c r="V51" s="3"/>
    </row>
    <row r="52" spans="2:22" s="105" customFormat="1" ht="18" thickBot="1" x14ac:dyDescent="0.3">
      <c r="B52" s="234" t="s">
        <v>62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131"/>
      <c r="P52" s="131"/>
      <c r="Q52" s="131"/>
      <c r="R52" s="132">
        <f>IF(AB24&gt;0,((SUM(AB10:AB23)-SUMIF(E10:E23,X7,AB10:AB23))/(SUM(AB10:AB23))),0)</f>
        <v>0</v>
      </c>
      <c r="T52" s="108"/>
      <c r="U52" s="128"/>
      <c r="V52" s="108"/>
    </row>
  </sheetData>
  <sheetProtection algorithmName="SHA-512" hashValue="8R7dLVZX1O7PU/X4AOFPV6YkoX+sXFiJGilEGiHX7NMANd3juyOPxbKgljT7QPJZRQHJAg/QcgU11WDKnvisLA==" saltValue="2+fTf71808zVz18svkKy+A==" spinCount="100000" sheet="1" selectLockedCells="1"/>
  <protectedRanges>
    <protectedRange sqref="B25:L25 C41 K24:L24 B39:C40 B42:C42 B44:Q44 C43:Q43 B33:Q36 J10:L23 B24 R26:R27 D39:Q42 C10:I24 N10:N23" name="Bereich1"/>
    <protectedRange sqref="D1:E1" name="Bereich1_1"/>
  </protectedRanges>
  <mergeCells count="70">
    <mergeCell ref="AB5:AB6"/>
    <mergeCell ref="B52:N52"/>
    <mergeCell ref="E8:E9"/>
    <mergeCell ref="B7:B9"/>
    <mergeCell ref="C7:C9"/>
    <mergeCell ref="D7:D9"/>
    <mergeCell ref="F7:G8"/>
    <mergeCell ref="H7:H9"/>
    <mergeCell ref="B33:C33"/>
    <mergeCell ref="D40:E40"/>
    <mergeCell ref="D41:E41"/>
    <mergeCell ref="D42:E42"/>
    <mergeCell ref="B26:O26"/>
    <mergeCell ref="M33:N33"/>
    <mergeCell ref="R7:R9"/>
    <mergeCell ref="Y8:Z8"/>
    <mergeCell ref="B50:J50"/>
    <mergeCell ref="B45:D45"/>
    <mergeCell ref="M34:N34"/>
    <mergeCell ref="M35:N35"/>
    <mergeCell ref="B38:C38"/>
    <mergeCell ref="B39:C39"/>
    <mergeCell ref="B40:C40"/>
    <mergeCell ref="B42:C42"/>
    <mergeCell ref="B41:C41"/>
    <mergeCell ref="F40:L40"/>
    <mergeCell ref="F41:L41"/>
    <mergeCell ref="F42:L42"/>
    <mergeCell ref="M40:P40"/>
    <mergeCell ref="M41:P41"/>
    <mergeCell ref="M42:P42"/>
    <mergeCell ref="B32:C32"/>
    <mergeCell ref="M32:N32"/>
    <mergeCell ref="D32:L32"/>
    <mergeCell ref="B34:C34"/>
    <mergeCell ref="B35:C35"/>
    <mergeCell ref="A6:A9"/>
    <mergeCell ref="L24:M24"/>
    <mergeCell ref="B27:O27"/>
    <mergeCell ref="K6:L6"/>
    <mergeCell ref="I6:J6"/>
    <mergeCell ref="I7:J8"/>
    <mergeCell ref="K7:L8"/>
    <mergeCell ref="F6:G6"/>
    <mergeCell ref="B25:J25"/>
    <mergeCell ref="M7:Q8"/>
    <mergeCell ref="B24:K24"/>
    <mergeCell ref="B1:R1"/>
    <mergeCell ref="D3:R3"/>
    <mergeCell ref="U5:AA5"/>
    <mergeCell ref="U6:X6"/>
    <mergeCell ref="B3:C3"/>
    <mergeCell ref="B5:I5"/>
    <mergeCell ref="B2:C2"/>
    <mergeCell ref="K4:L4"/>
    <mergeCell ref="D2:P2"/>
    <mergeCell ref="F4:G4"/>
    <mergeCell ref="H4:J4"/>
    <mergeCell ref="R10:R12"/>
    <mergeCell ref="R13:R15"/>
    <mergeCell ref="R16:R23"/>
    <mergeCell ref="D38:E38"/>
    <mergeCell ref="D39:E39"/>
    <mergeCell ref="F38:L38"/>
    <mergeCell ref="F39:L39"/>
    <mergeCell ref="D33:L33"/>
    <mergeCell ref="D34:L34"/>
    <mergeCell ref="D35:L35"/>
    <mergeCell ref="M38:P38"/>
    <mergeCell ref="M39:P39"/>
  </mergeCells>
  <phoneticPr fontId="0" type="noConversion"/>
  <conditionalFormatting sqref="M10">
    <cfRule type="cellIs" dxfId="27" priority="74" operator="greaterThan">
      <formula>N10*1.25</formula>
    </cfRule>
  </conditionalFormatting>
  <conditionalFormatting sqref="R52">
    <cfRule type="cellIs" dxfId="26" priority="69" operator="greaterThan">
      <formula>0.5</formula>
    </cfRule>
    <cfRule type="cellIs" dxfId="25" priority="70" operator="lessThanOrEqual">
      <formula>0.5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:O22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23">
    <cfRule type="cellIs" dxfId="9" priority="9" operator="greaterThan">
      <formula>M23</formula>
    </cfRule>
    <cfRule type="cellIs" dxfId="8" priority="10" operator="greaterThan">
      <formula>N23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:M22">
    <cfRule type="cellIs" dxfId="3" priority="4" operator="greaterThan">
      <formula>N16*1.25</formula>
    </cfRule>
  </conditionalFormatting>
  <conditionalFormatting sqref="M23">
    <cfRule type="cellIs" dxfId="2" priority="3" operator="greaterThan">
      <formula>N23*1.25</formula>
    </cfRule>
  </conditionalFormatting>
  <conditionalFormatting sqref="R46">
    <cfRule type="cellIs" dxfId="1" priority="1" operator="greaterThan">
      <formula>$N$24</formula>
    </cfRule>
    <cfRule type="cellIs" dxfId="0" priority="2" operator="greaterThan">
      <formula>$N$24</formula>
    </cfRule>
  </conditionalFormatting>
  <dataValidations xWindow="1485" yWindow="675" count="4">
    <dataValidation allowBlank="1" showErrorMessage="1" promptTitle="Pauschale Büroerstausstattung" sqref="R49"/>
    <dataValidation type="list" allowBlank="1" showInputMessage="1" showErrorMessage="1" sqref="E10:E23">
      <formula1>"Nummer 1,Nummer 2,Nummer 3,Nummer 4"</formula1>
    </dataValidation>
    <dataValidation type="list" allowBlank="1" showInputMessage="1" showErrorMessage="1" sqref="D10:D23">
      <formula1>"m,w,d"</formula1>
    </dataValidation>
    <dataValidation allowBlank="1" showErrorMessage="1" sqref="Q25:Q28"/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2024-10-25T06:55:43Z</cp:lastPrinted>
  <dcterms:created xsi:type="dcterms:W3CDTF">2004-10-25T07:14:37Z</dcterms:created>
  <dcterms:modified xsi:type="dcterms:W3CDTF">2025-04-16T04:55:16Z</dcterms:modified>
</cp:coreProperties>
</file>