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3040" windowHeight="9195"/>
  </bookViews>
  <sheets>
    <sheet name="Berechnung" sheetId="1" r:id="rId1"/>
  </sheets>
  <definedNames>
    <definedName name="Dolmetscher">#REF!</definedName>
    <definedName name="_xlnm.Print_Area" localSheetId="0">Berechnung!$A$1:$Q$44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9" i="1"/>
  <c r="Q29" i="1" l="1"/>
  <c r="T16" i="1" l="1"/>
  <c r="T15" i="1"/>
  <c r="T14" i="1"/>
  <c r="T13" i="1"/>
  <c r="T12" i="1"/>
  <c r="T11" i="1"/>
  <c r="T10" i="1"/>
  <c r="T9" i="1"/>
  <c r="G16" i="1"/>
  <c r="G15" i="1"/>
  <c r="G14" i="1"/>
  <c r="G13" i="1"/>
  <c r="G12" i="1"/>
  <c r="G11" i="1"/>
  <c r="G10" i="1"/>
  <c r="G9" i="1"/>
  <c r="V10" i="1" l="1"/>
  <c r="V9" i="1"/>
  <c r="M9" i="1" s="1"/>
  <c r="V11" i="1"/>
  <c r="V12" i="1"/>
  <c r="V13" i="1"/>
  <c r="AA13" i="1" s="1"/>
  <c r="V14" i="1"/>
  <c r="V15" i="1"/>
  <c r="V16" i="1"/>
  <c r="AA14" i="1"/>
  <c r="AA11" i="1"/>
  <c r="AA10" i="1"/>
  <c r="AA9" i="1"/>
  <c r="P15" i="1" l="1"/>
  <c r="M15" i="1"/>
  <c r="O15" i="1"/>
  <c r="O12" i="1"/>
  <c r="P12" i="1"/>
  <c r="M12" i="1"/>
  <c r="M11" i="1"/>
  <c r="O11" i="1"/>
  <c r="P11" i="1"/>
  <c r="X9" i="1"/>
  <c r="Z9" i="1"/>
  <c r="P9" i="1" s="1"/>
  <c r="M16" i="1"/>
  <c r="O16" i="1"/>
  <c r="P16" i="1"/>
  <c r="AA12" i="1"/>
  <c r="AA17" i="1" s="1"/>
  <c r="O14" i="1"/>
  <c r="P14" i="1"/>
  <c r="M14" i="1"/>
  <c r="AA15" i="1"/>
  <c r="AA16" i="1"/>
  <c r="O13" i="1"/>
  <c r="P13" i="1"/>
  <c r="M13" i="1"/>
  <c r="M10" i="1"/>
  <c r="O10" i="1"/>
  <c r="P10" i="1"/>
  <c r="O9" i="1"/>
  <c r="N17" i="1"/>
  <c r="Q40" i="1" s="1"/>
  <c r="X14" i="1" l="1"/>
  <c r="Z14" i="1"/>
  <c r="Z10" i="1"/>
  <c r="X10" i="1"/>
  <c r="X11" i="1"/>
  <c r="Z11" i="1"/>
  <c r="X15" i="1"/>
  <c r="Z15" i="1"/>
  <c r="X12" i="1"/>
  <c r="Z12" i="1"/>
  <c r="Z13" i="1"/>
  <c r="X13" i="1"/>
  <c r="X16" i="1"/>
  <c r="Z16" i="1"/>
  <c r="Q36" i="1"/>
  <c r="Q19" i="1" l="1"/>
  <c r="Q22" i="1" l="1"/>
  <c r="O17" i="1" l="1"/>
  <c r="Q41" i="1" s="1"/>
  <c r="M17" i="1"/>
  <c r="P17" i="1"/>
  <c r="Q42" i="1" s="1"/>
  <c r="Q44" i="1" l="1"/>
  <c r="Q37" i="1" s="1"/>
</calcChain>
</file>

<file path=xl/sharedStrings.xml><?xml version="1.0" encoding="utf-8"?>
<sst xmlns="http://schemas.openxmlformats.org/spreadsheetml/2006/main" count="74" uniqueCount="70">
  <si>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</si>
  <si>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</si>
  <si>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</si>
  <si>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</si>
  <si>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</si>
  <si>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</si>
  <si>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</si>
  <si>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</si>
  <si>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</si>
  <si>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</si>
  <si>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</si>
  <si>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</si>
  <si>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</si>
  <si>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</si>
  <si>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</si>
  <si>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</si>
  <si>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</si>
  <si>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</si>
  <si>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</si>
  <si>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</si>
  <si>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</si>
  <si>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</si>
  <si>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</si>
  <si>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</si>
  <si>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</si>
  <si>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</si>
  <si>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</si>
  <si>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</si>
  <si>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</si>
  <si>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</si>
  <si>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</si>
  <si>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</si>
  <si>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</si>
  <si>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</si>
  <si>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</si>
  <si>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</si>
  <si>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</si>
  <si>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</si>
  <si>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4.3 Zuwendung für Honorarausgaben insbesondere für externe Übersetzungs-, Sprachmittler- und Dolmetschertätigkeiten: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</si>
  <si>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</si>
  <si>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</si>
  <si>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</si>
  <si>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</si>
  <si>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</si>
  <si>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</si>
  <si>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</si>
  <si>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</si>
  <si>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Zuwendung für</t>
  </si>
  <si>
    <r>
      <t xml:space="preserve">Geschlecht
</t>
    </r>
    <r>
      <rPr>
        <b/>
        <sz val="8"/>
        <rFont val="Arial"/>
        <family val="2"/>
      </rPr>
      <t>(Dropdown-Auswahl!)</t>
    </r>
  </si>
  <si>
    <t>Entspricht in Kalender-tagen</t>
  </si>
  <si>
    <t>Datum:</t>
  </si>
  <si>
    <t>Zu fördernder Beschäftigungszeitraum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</si>
  <si>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</si>
  <si>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</si>
  <si>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</si>
  <si>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</si>
  <si>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</si>
  <si>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</si>
  <si>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t>Anzahl Tage im Jahr:</t>
  </si>
  <si>
    <t>Maximale förderfähige Wochenarbeits-zeit (= 0,5 VZÄ)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</si>
  <si>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</si>
  <si>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</si>
  <si>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</si>
  <si>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2)</t>
  </si>
  <si>
    <t>Für das Jahr:</t>
  </si>
  <si>
    <t>Finanzierungsplan für die Rückkehrberatungsstelle (Ausreise- und Perspektivberatungsstelle) in ZUEen gemäß Nr. 2.1.4 der Richtlinien 
über die Gewährung von Zuwendungen für die soziale Beratung von Geflüchteten in Nordrhein-Westfalen</t>
  </si>
  <si>
    <t xml:space="preserve">** Bei Neueinrichtung einer Beratungsstelle im laufenden Jahr kann unabhängig vom Durchführungszeitraum ggf. der Höchstbetrag bewilligt werden. Hierzu ist eine separate Begründung vorzulegen. </t>
  </si>
  <si>
    <t>Maximal beantragbare Zuwendung für Sachausgaben zur Ausstattung und den Betrieb von Büroarbeitsplätzen (Nr. 5.4.2.2 i.V.m. 5.4.2.5 der Richtlinien)**</t>
  </si>
  <si>
    <t>Maximal beantragbare Zuwendung für Honorarausgaben insbesondere für externe Übersetzungs-, Sprachmittler- und Dolmetschertätigkeiten (Nr. 5.4.2.4 i.V.m. 5.4.2.5 der Richtlinien)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</si>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</sst>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5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left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53" xfId="0" applyNumberFormat="1" applyFont="1" applyFill="1" applyBorder="1" applyAlignment="1" applyProtection="1">
      <alignment horizontal="right" vertical="center"/>
    </xf>
    <xf numFmtId="4" fontId="3" fillId="2" borderId="5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Border="1" applyAlignment="1" applyProtection="1">
      <alignment vertical="center"/>
    </xf>
    <xf numFmtId="165" fontId="3" fillId="0" borderId="49" xfId="0" applyNumberFormat="1" applyFont="1" applyFill="1" applyBorder="1" applyAlignment="1" applyProtection="1">
      <alignment horizontal="right" vertical="center"/>
      <protection locked="0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3" fillId="0" borderId="53" xfId="0" applyFont="1" applyBorder="1" applyProtection="1"/>
    <xf numFmtId="0" fontId="3" fillId="0" borderId="50" xfId="0" applyFont="1" applyBorder="1" applyProtection="1"/>
    <xf numFmtId="0" fontId="3" fillId="0" borderId="51" xfId="0" applyFont="1" applyBorder="1" applyProtection="1"/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3" fillId="0" borderId="50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14" fontId="3" fillId="0" borderId="53" xfId="0" applyNumberFormat="1" applyFont="1" applyFill="1" applyBorder="1" applyAlignment="1" applyProtection="1">
      <alignment horizontal="center" vertical="center"/>
      <protection locked="0"/>
    </xf>
    <xf numFmtId="14" fontId="3" fillId="0" borderId="50" xfId="0" applyNumberFormat="1" applyFont="1" applyFill="1" applyBorder="1" applyAlignment="1" applyProtection="1">
      <alignment horizontal="center" vertical="center"/>
      <protection locked="0"/>
    </xf>
    <xf numFmtId="14" fontId="3" fillId="0" borderId="51" xfId="0" applyNumberFormat="1" applyFont="1" applyFill="1" applyBorder="1" applyAlignment="1" applyProtection="1">
      <alignment horizontal="center" vertical="center"/>
      <protection locked="0"/>
    </xf>
    <xf numFmtId="167" fontId="3" fillId="0" borderId="35" xfId="0" applyNumberFormat="1" applyFont="1" applyFill="1" applyBorder="1" applyAlignment="1" applyProtection="1">
      <alignment horizontal="center" vertical="center"/>
      <protection locked="0"/>
    </xf>
    <xf numFmtId="167" fontId="3" fillId="0" borderId="36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29" xfId="0" applyNumberFormat="1" applyFont="1" applyFill="1" applyBorder="1" applyAlignment="1" applyProtection="1">
      <alignment horizontal="center" vertical="center"/>
      <protection locked="0"/>
    </xf>
    <xf numFmtId="167" fontId="3" fillId="0" borderId="13" xfId="0" applyNumberFormat="1" applyFont="1" applyFill="1" applyBorder="1" applyAlignment="1" applyProtection="1">
      <alignment horizontal="center" vertical="center"/>
      <protection locked="0"/>
    </xf>
    <xf numFmtId="167" fontId="3" fillId="0" borderId="30" xfId="0" applyNumberFormat="1" applyFont="1" applyFill="1" applyBorder="1" applyAlignment="1" applyProtection="1">
      <alignment horizontal="center" vertical="center"/>
      <protection locked="0"/>
    </xf>
    <xf numFmtId="4" fontId="3" fillId="0" borderId="50" xfId="0" applyNumberFormat="1" applyFont="1" applyFill="1" applyBorder="1" applyAlignment="1" applyProtection="1">
      <alignment horizontal="right" vertical="center"/>
      <protection locked="0"/>
    </xf>
    <xf numFmtId="0" fontId="3" fillId="2" borderId="52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6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2" fontId="1" fillId="2" borderId="27" xfId="0" applyNumberFormat="1" applyFont="1" applyFill="1" applyBorder="1" applyProtection="1"/>
    <xf numFmtId="4" fontId="3" fillId="2" borderId="51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Protection="1"/>
    <xf numFmtId="0" fontId="3" fillId="4" borderId="29" xfId="0" applyFont="1" applyFill="1" applyBorder="1" applyProtection="1"/>
    <xf numFmtId="0" fontId="3" fillId="4" borderId="5" xfId="0" applyFont="1" applyFill="1" applyBorder="1" applyProtection="1"/>
    <xf numFmtId="0" fontId="3" fillId="2" borderId="45" xfId="0" applyFont="1" applyFill="1" applyBorder="1" applyAlignment="1" applyProtection="1">
      <alignment wrapText="1"/>
    </xf>
    <xf numFmtId="0" fontId="3" fillId="2" borderId="46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7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3" fillId="2" borderId="33" xfId="0" applyFont="1" applyFill="1" applyBorder="1" applyProtection="1"/>
    <xf numFmtId="0" fontId="3" fillId="4" borderId="30" xfId="0" applyFont="1" applyFill="1" applyBorder="1" applyProtection="1"/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1" fillId="0" borderId="43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3" xfId="0" applyNumberFormat="1" applyFont="1" applyFill="1" applyBorder="1" applyAlignment="1" applyProtection="1">
      <alignment horizontal="center" vertical="center"/>
    </xf>
    <xf numFmtId="167" fontId="3" fillId="2" borderId="35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6" fontId="3" fillId="2" borderId="53" xfId="0" applyNumberFormat="1" applyFont="1" applyFill="1" applyBorder="1" applyAlignment="1" applyProtection="1">
      <alignment horizontal="right" vertical="center"/>
    </xf>
    <xf numFmtId="1" fontId="3" fillId="2" borderId="50" xfId="0" applyNumberFormat="1" applyFont="1" applyFill="1" applyBorder="1" applyAlignment="1" applyProtection="1">
      <alignment horizontal="center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29" xfId="0" applyNumberFormat="1" applyFont="1" applyFill="1" applyBorder="1" applyAlignment="1" applyProtection="1">
      <alignment horizontal="center" vertical="center"/>
    </xf>
    <xf numFmtId="166" fontId="3" fillId="2" borderId="50" xfId="0" applyNumberFormat="1" applyFont="1" applyFill="1" applyBorder="1" applyAlignment="1" applyProtection="1">
      <alignment horizontal="right" vertical="center"/>
    </xf>
    <xf numFmtId="1" fontId="3" fillId="2" borderId="51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66" fontId="3" fillId="2" borderId="51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33" xfId="0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wrapText="1"/>
    </xf>
    <xf numFmtId="0" fontId="4" fillId="2" borderId="52" xfId="0" applyFont="1" applyFill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167" fontId="1" fillId="2" borderId="20" xfId="0" applyNumberFormat="1" applyFont="1" applyFill="1" applyBorder="1" applyAlignment="1" applyProtection="1">
      <alignment horizontal="center" vertical="center"/>
    </xf>
    <xf numFmtId="167" fontId="1" fillId="2" borderId="27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56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165" fontId="0" fillId="0" borderId="23" xfId="2" applyNumberFormat="1" applyFont="1" applyBorder="1" applyAlignment="1" applyProtection="1">
      <alignment horizontal="right" vertical="center"/>
      <protection locked="0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0" fontId="3" fillId="2" borderId="27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57" xfId="0" applyFont="1" applyFill="1" applyBorder="1" applyAlignment="1" applyProtection="1">
      <alignment horizontal="left" vertical="top" wrapText="1"/>
    </xf>
    <xf numFmtId="0" fontId="1" fillId="2" borderId="42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0" fontId="1" fillId="2" borderId="52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1" xfId="0" applyNumberFormat="1" applyFont="1" applyFill="1" applyBorder="1" applyAlignment="1" applyProtection="1">
      <alignment horizontal="center"/>
    </xf>
    <xf numFmtId="40" fontId="1" fillId="2" borderId="37" xfId="0" applyNumberFormat="1" applyFont="1" applyFill="1" applyBorder="1" applyAlignment="1" applyProtection="1">
      <alignment horizont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40" fontId="7" fillId="2" borderId="31" xfId="0" applyNumberFormat="1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 wrapText="1"/>
    </xf>
    <xf numFmtId="2" fontId="4" fillId="2" borderId="42" xfId="0" applyNumberFormat="1" applyFont="1" applyFill="1" applyBorder="1" applyAlignment="1" applyProtection="1">
      <alignment horizontal="center" vertical="center" wrapText="1"/>
    </xf>
    <xf numFmtId="2" fontId="4" fillId="2" borderId="52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left" vertical="center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45"/>
  <sheetViews>
    <sheetView showGridLines="0" showRowColHeaders="0" tabSelected="1" zoomScaleNormal="100" workbookViewId="0">
      <selection activeCell="L9" sqref="L9"/>
    </sheetView>
  </sheetViews>
  <sheetFormatPr baseColWidth="10" defaultColWidth="11.42578125" defaultRowHeight="12.75" x14ac:dyDescent="0.2"/>
  <cols>
    <col min="1" max="1" width="2" style="2" bestFit="1" customWidth="1"/>
    <col min="2" max="2" width="13.42578125" style="2" customWidth="1"/>
    <col min="3" max="4" width="14.42578125" style="2" customWidth="1"/>
    <col min="5" max="6" width="10.85546875" style="2" customWidth="1"/>
    <col min="7" max="7" width="8.5703125" style="2" bestFit="1" customWidth="1"/>
    <col min="8" max="8" width="5.5703125" style="2" customWidth="1"/>
    <col min="9" max="9" width="7.28515625" style="2" customWidth="1"/>
    <col min="10" max="10" width="5.5703125" style="2" customWidth="1"/>
    <col min="11" max="11" width="7.28515625" style="2" customWidth="1"/>
    <col min="12" max="13" width="14.42578125" style="2" customWidth="1"/>
    <col min="14" max="14" width="12.140625" style="2" customWidth="1"/>
    <col min="15" max="15" width="18.140625" style="2" customWidth="1"/>
    <col min="16" max="16" width="24.140625" style="2" customWidth="1"/>
    <col min="17" max="17" width="18.28515625" style="2" customWidth="1"/>
    <col min="18" max="18" width="12.5703125" style="2" customWidth="1"/>
    <col min="19" max="22" width="11.42578125" style="2" hidden="1" customWidth="1"/>
    <col min="23" max="23" width="18.5703125" style="2" hidden="1" customWidth="1"/>
    <col min="24" max="24" width="17.5703125" style="2" hidden="1" customWidth="1"/>
    <col min="25" max="25" width="16.42578125" style="2" hidden="1" customWidth="1"/>
    <col min="26" max="26" width="16.140625" style="2" hidden="1" customWidth="1"/>
    <col min="27" max="27" width="17" style="2" hidden="1" customWidth="1"/>
    <col min="28" max="28" width="11.42578125" style="2" customWidth="1"/>
    <col min="29" max="16384" width="11.42578125" style="2"/>
  </cols>
  <sheetData>
    <row r="1" spans="1:27" ht="38.1" customHeight="1" thickBot="1" x14ac:dyDescent="0.25">
      <c r="B1" s="151" t="s">
        <v>65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4"/>
    </row>
    <row r="2" spans="1:27" ht="24" customHeight="1" thickBot="1" x14ac:dyDescent="0.25">
      <c r="B2" s="239" t="s">
        <v>42</v>
      </c>
      <c r="C2" s="239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91" t="s">
        <v>50</v>
      </c>
      <c r="Q2" s="133"/>
      <c r="R2" s="40"/>
    </row>
    <row r="3" spans="1:27" s="1" customFormat="1" ht="24" customHeight="1" thickBot="1" x14ac:dyDescent="0.3">
      <c r="B3" s="239" t="s">
        <v>4</v>
      </c>
      <c r="C3" s="239"/>
      <c r="D3" s="241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3"/>
      <c r="R3" s="4"/>
    </row>
    <row r="4" spans="1:27" s="1" customFormat="1" ht="24" customHeight="1" thickBot="1" x14ac:dyDescent="0.35">
      <c r="B4" s="28"/>
      <c r="C4" s="28"/>
      <c r="D4" s="116"/>
      <c r="E4" s="116"/>
      <c r="F4" s="116"/>
      <c r="G4" s="116"/>
      <c r="H4" s="148" t="s">
        <v>64</v>
      </c>
      <c r="I4" s="149"/>
      <c r="J4" s="149"/>
      <c r="K4" s="150"/>
      <c r="L4" s="147">
        <v>2023</v>
      </c>
      <c r="M4" s="116"/>
      <c r="N4" s="116"/>
      <c r="O4" s="116"/>
      <c r="P4" s="6"/>
      <c r="Q4" s="6"/>
      <c r="R4" s="4"/>
    </row>
    <row r="5" spans="1:27" s="98" customFormat="1" ht="18.75" thickBot="1" x14ac:dyDescent="0.25">
      <c r="B5" s="246" t="s">
        <v>6</v>
      </c>
      <c r="C5" s="246"/>
      <c r="D5" s="246"/>
      <c r="E5" s="246"/>
      <c r="F5" s="246"/>
      <c r="G5" s="246"/>
      <c r="H5" s="246"/>
      <c r="I5" s="99"/>
      <c r="J5" s="99"/>
      <c r="K5" s="99"/>
      <c r="L5" s="99"/>
      <c r="M5" s="99"/>
      <c r="N5" s="99"/>
      <c r="O5" s="99"/>
      <c r="P5" s="100"/>
      <c r="Q5" s="14"/>
    </row>
    <row r="6" spans="1:27" s="23" customFormat="1" ht="13.5" thickBot="1" x14ac:dyDescent="0.25">
      <c r="A6" s="207"/>
      <c r="B6" s="92" t="s">
        <v>16</v>
      </c>
      <c r="C6" s="44" t="s">
        <v>17</v>
      </c>
      <c r="D6" s="44" t="s">
        <v>18</v>
      </c>
      <c r="E6" s="244" t="s">
        <v>19</v>
      </c>
      <c r="F6" s="245"/>
      <c r="G6" s="44" t="s">
        <v>20</v>
      </c>
      <c r="H6" s="244" t="s">
        <v>21</v>
      </c>
      <c r="I6" s="245"/>
      <c r="J6" s="244" t="s">
        <v>22</v>
      </c>
      <c r="K6" s="245"/>
      <c r="L6" s="44" t="s">
        <v>23</v>
      </c>
      <c r="M6" s="44" t="s">
        <v>24</v>
      </c>
      <c r="N6" s="44" t="s">
        <v>25</v>
      </c>
      <c r="O6" s="44" t="s">
        <v>26</v>
      </c>
      <c r="P6" s="44" t="s">
        <v>27</v>
      </c>
      <c r="Q6" s="44" t="s">
        <v>44</v>
      </c>
      <c r="R6" s="24"/>
      <c r="T6" s="231" t="s">
        <v>30</v>
      </c>
      <c r="U6" s="232"/>
      <c r="V6" s="232"/>
      <c r="W6" s="232"/>
      <c r="X6" s="232"/>
      <c r="Y6" s="232"/>
      <c r="Z6" s="232"/>
      <c r="AA6" s="233"/>
    </row>
    <row r="7" spans="1:27" ht="71.45" customHeight="1" thickBot="1" x14ac:dyDescent="0.25">
      <c r="A7" s="208"/>
      <c r="B7" s="222" t="s">
        <v>11</v>
      </c>
      <c r="C7" s="222" t="s">
        <v>12</v>
      </c>
      <c r="D7" s="236" t="s">
        <v>48</v>
      </c>
      <c r="E7" s="236" t="s">
        <v>51</v>
      </c>
      <c r="F7" s="236"/>
      <c r="G7" s="237" t="s">
        <v>49</v>
      </c>
      <c r="H7" s="236" t="s">
        <v>59</v>
      </c>
      <c r="I7" s="236"/>
      <c r="J7" s="236" t="s">
        <v>69</v>
      </c>
      <c r="K7" s="236"/>
      <c r="L7" s="224" t="s">
        <v>15</v>
      </c>
      <c r="M7" s="225"/>
      <c r="N7" s="225"/>
      <c r="O7" s="225"/>
      <c r="P7" s="226"/>
      <c r="Q7" s="154" t="s">
        <v>60</v>
      </c>
      <c r="R7" s="14"/>
      <c r="T7" s="234"/>
      <c r="U7" s="235"/>
      <c r="V7" s="235"/>
      <c r="W7" s="235"/>
      <c r="X7" s="235"/>
      <c r="Y7" s="86" t="s">
        <v>58</v>
      </c>
      <c r="Z7" s="87">
        <v>365</v>
      </c>
      <c r="AA7" s="70"/>
    </row>
    <row r="8" spans="1:27" ht="96" customHeight="1" thickBot="1" x14ac:dyDescent="0.25">
      <c r="A8" s="209"/>
      <c r="B8" s="223"/>
      <c r="C8" s="223"/>
      <c r="D8" s="223"/>
      <c r="E8" s="48" t="s">
        <v>33</v>
      </c>
      <c r="F8" s="49" t="s">
        <v>34</v>
      </c>
      <c r="G8" s="238"/>
      <c r="H8" s="50" t="s">
        <v>13</v>
      </c>
      <c r="I8" s="36" t="s">
        <v>14</v>
      </c>
      <c r="J8" s="50" t="s">
        <v>13</v>
      </c>
      <c r="K8" s="36" t="s">
        <v>14</v>
      </c>
      <c r="L8" s="37" t="s">
        <v>31</v>
      </c>
      <c r="M8" s="37" t="s">
        <v>45</v>
      </c>
      <c r="N8" s="37" t="s">
        <v>32</v>
      </c>
      <c r="O8" s="37" t="s">
        <v>67</v>
      </c>
      <c r="P8" s="37" t="s">
        <v>68</v>
      </c>
      <c r="Q8" s="155"/>
      <c r="R8" s="5"/>
      <c r="T8" s="71" t="s">
        <v>28</v>
      </c>
      <c r="U8" s="93" t="s">
        <v>63</v>
      </c>
      <c r="V8" s="72" t="s">
        <v>29</v>
      </c>
      <c r="W8" s="72" t="s">
        <v>52</v>
      </c>
      <c r="X8" s="72" t="s">
        <v>53</v>
      </c>
      <c r="Y8" s="84" t="s">
        <v>54</v>
      </c>
      <c r="Z8" s="85" t="s">
        <v>55</v>
      </c>
      <c r="AA8" s="73" t="s">
        <v>56</v>
      </c>
    </row>
    <row r="9" spans="1:27" x14ac:dyDescent="0.2">
      <c r="A9" s="45">
        <v>1</v>
      </c>
      <c r="B9" s="138"/>
      <c r="C9" s="51"/>
      <c r="D9" s="54"/>
      <c r="E9" s="57"/>
      <c r="F9" s="60"/>
      <c r="G9" s="117">
        <f t="shared" ref="G9:G16" si="0">IF(DATEDIF(E9,F9,"d")&gt;0,DATEDIF(E9,F9,"d")+1,0)</f>
        <v>0</v>
      </c>
      <c r="H9" s="118">
        <v>19</v>
      </c>
      <c r="I9" s="119">
        <v>55</v>
      </c>
      <c r="J9" s="63"/>
      <c r="K9" s="64"/>
      <c r="L9" s="69"/>
      <c r="M9" s="120">
        <f t="shared" ref="M9:M16" si="1">IF(V9=0,0,((V9/T9/$Z$7*G9*W9)))</f>
        <v>0</v>
      </c>
      <c r="N9" s="134"/>
      <c r="O9" s="38">
        <f t="shared" ref="O9:O16" si="2">IF(V9=0,0,((V9/T9/$Z$7*G9*X9)))</f>
        <v>0</v>
      </c>
      <c r="P9" s="38">
        <f t="shared" ref="P9:P16" si="3">IF(V9=0,0,((V9/T9/$Z$7*G9*Z9)))</f>
        <v>0</v>
      </c>
      <c r="Q9" s="135"/>
      <c r="R9" s="13"/>
      <c r="T9" s="74">
        <f t="shared" ref="T9:T16" si="4">H9*60+I9</f>
        <v>1195</v>
      </c>
      <c r="U9" s="94">
        <v>478</v>
      </c>
      <c r="V9" s="75">
        <f t="shared" ref="V9:V16" si="5">IF((J9*60+K9)&lt;T9,(J9*60)+K9,T9)</f>
        <v>0</v>
      </c>
      <c r="W9" s="81">
        <f>61000*0.5</f>
        <v>30500</v>
      </c>
      <c r="X9" s="81">
        <f t="shared" ref="X9:X16" si="6">IF(M9&gt;0,4300*0.5,0)</f>
        <v>0</v>
      </c>
      <c r="Y9" s="81">
        <v>0</v>
      </c>
      <c r="Z9" s="82">
        <f t="shared" ref="Z9:Z16" si="7">IF(M9&gt;0,2000*0.5,0)</f>
        <v>0</v>
      </c>
      <c r="AA9" s="76">
        <f>(G9/$Z$7)*(V9/T9)</f>
        <v>0</v>
      </c>
    </row>
    <row r="10" spans="1:27" x14ac:dyDescent="0.2">
      <c r="A10" s="46">
        <v>2</v>
      </c>
      <c r="B10" s="139"/>
      <c r="C10" s="52"/>
      <c r="D10" s="55"/>
      <c r="E10" s="58"/>
      <c r="F10" s="61"/>
      <c r="G10" s="121">
        <f t="shared" si="0"/>
        <v>0</v>
      </c>
      <c r="H10" s="122">
        <v>19</v>
      </c>
      <c r="I10" s="123">
        <v>55</v>
      </c>
      <c r="J10" s="65"/>
      <c r="K10" s="66"/>
      <c r="L10" s="69"/>
      <c r="M10" s="124">
        <f t="shared" si="1"/>
        <v>0</v>
      </c>
      <c r="N10" s="134"/>
      <c r="O10" s="39">
        <f t="shared" si="2"/>
        <v>0</v>
      </c>
      <c r="P10" s="39">
        <f t="shared" si="3"/>
        <v>0</v>
      </c>
      <c r="Q10" s="136"/>
      <c r="R10" s="13"/>
      <c r="T10" s="74">
        <f t="shared" si="4"/>
        <v>1195</v>
      </c>
      <c r="U10" s="94">
        <v>478</v>
      </c>
      <c r="V10" s="75">
        <f t="shared" si="5"/>
        <v>0</v>
      </c>
      <c r="W10" s="81">
        <f t="shared" ref="W10:W16" si="8">61000*0.5</f>
        <v>30500</v>
      </c>
      <c r="X10" s="81">
        <f t="shared" si="6"/>
        <v>0</v>
      </c>
      <c r="Y10" s="81">
        <v>0</v>
      </c>
      <c r="Z10" s="82">
        <f t="shared" si="7"/>
        <v>0</v>
      </c>
      <c r="AA10" s="76">
        <f>(G10/$Z$7)*(V10/T10)</f>
        <v>0</v>
      </c>
    </row>
    <row r="11" spans="1:27" x14ac:dyDescent="0.2">
      <c r="A11" s="46">
        <v>3</v>
      </c>
      <c r="B11" s="139"/>
      <c r="C11" s="52"/>
      <c r="D11" s="55"/>
      <c r="E11" s="58"/>
      <c r="F11" s="61"/>
      <c r="G11" s="121">
        <f t="shared" si="0"/>
        <v>0</v>
      </c>
      <c r="H11" s="122">
        <v>19</v>
      </c>
      <c r="I11" s="123">
        <v>55</v>
      </c>
      <c r="J11" s="65"/>
      <c r="K11" s="66"/>
      <c r="L11" s="69"/>
      <c r="M11" s="124">
        <f t="shared" si="1"/>
        <v>0</v>
      </c>
      <c r="N11" s="134"/>
      <c r="O11" s="39">
        <f t="shared" si="2"/>
        <v>0</v>
      </c>
      <c r="P11" s="39">
        <f t="shared" si="3"/>
        <v>0</v>
      </c>
      <c r="Q11" s="136"/>
      <c r="R11" s="13"/>
      <c r="T11" s="74">
        <f t="shared" si="4"/>
        <v>1195</v>
      </c>
      <c r="U11" s="94">
        <v>478</v>
      </c>
      <c r="V11" s="75">
        <f t="shared" si="5"/>
        <v>0</v>
      </c>
      <c r="W11" s="81">
        <f t="shared" si="8"/>
        <v>30500</v>
      </c>
      <c r="X11" s="81">
        <f t="shared" si="6"/>
        <v>0</v>
      </c>
      <c r="Y11" s="81">
        <v>0</v>
      </c>
      <c r="Z11" s="82">
        <f t="shared" si="7"/>
        <v>0</v>
      </c>
      <c r="AA11" s="76">
        <f t="shared" ref="AA11:AA16" si="9">(G11/$Z$7)*(V11/T11)</f>
        <v>0</v>
      </c>
    </row>
    <row r="12" spans="1:27" x14ac:dyDescent="0.2">
      <c r="A12" s="46">
        <v>4</v>
      </c>
      <c r="B12" s="139"/>
      <c r="C12" s="52"/>
      <c r="D12" s="55"/>
      <c r="E12" s="58"/>
      <c r="F12" s="61"/>
      <c r="G12" s="121">
        <f t="shared" si="0"/>
        <v>0</v>
      </c>
      <c r="H12" s="122">
        <v>19</v>
      </c>
      <c r="I12" s="123">
        <v>55</v>
      </c>
      <c r="J12" s="65"/>
      <c r="K12" s="66"/>
      <c r="L12" s="69"/>
      <c r="M12" s="124">
        <f t="shared" si="1"/>
        <v>0</v>
      </c>
      <c r="N12" s="134"/>
      <c r="O12" s="39">
        <f t="shared" si="2"/>
        <v>0</v>
      </c>
      <c r="P12" s="39">
        <f t="shared" si="3"/>
        <v>0</v>
      </c>
      <c r="Q12" s="136"/>
      <c r="R12" s="13"/>
      <c r="T12" s="74">
        <f t="shared" si="4"/>
        <v>1195</v>
      </c>
      <c r="U12" s="94">
        <v>478</v>
      </c>
      <c r="V12" s="75">
        <f t="shared" si="5"/>
        <v>0</v>
      </c>
      <c r="W12" s="81">
        <f t="shared" si="8"/>
        <v>30500</v>
      </c>
      <c r="X12" s="81">
        <f t="shared" si="6"/>
        <v>0</v>
      </c>
      <c r="Y12" s="81">
        <v>0</v>
      </c>
      <c r="Z12" s="82">
        <f t="shared" si="7"/>
        <v>0</v>
      </c>
      <c r="AA12" s="76">
        <f t="shared" si="9"/>
        <v>0</v>
      </c>
    </row>
    <row r="13" spans="1:27" ht="13.35" customHeight="1" x14ac:dyDescent="0.2">
      <c r="A13" s="46">
        <v>5</v>
      </c>
      <c r="B13" s="139"/>
      <c r="C13" s="52"/>
      <c r="D13" s="55"/>
      <c r="E13" s="58"/>
      <c r="F13" s="61"/>
      <c r="G13" s="121">
        <f t="shared" si="0"/>
        <v>0</v>
      </c>
      <c r="H13" s="122">
        <v>19</v>
      </c>
      <c r="I13" s="123">
        <v>55</v>
      </c>
      <c r="J13" s="65"/>
      <c r="K13" s="66"/>
      <c r="L13" s="69"/>
      <c r="M13" s="124">
        <f t="shared" si="1"/>
        <v>0</v>
      </c>
      <c r="N13" s="134"/>
      <c r="O13" s="39">
        <f t="shared" si="2"/>
        <v>0</v>
      </c>
      <c r="P13" s="39">
        <f t="shared" si="3"/>
        <v>0</v>
      </c>
      <c r="Q13" s="136"/>
      <c r="R13" s="13"/>
      <c r="T13" s="74">
        <f t="shared" si="4"/>
        <v>1195</v>
      </c>
      <c r="U13" s="94">
        <v>478</v>
      </c>
      <c r="V13" s="75">
        <f t="shared" si="5"/>
        <v>0</v>
      </c>
      <c r="W13" s="81">
        <f t="shared" si="8"/>
        <v>30500</v>
      </c>
      <c r="X13" s="81">
        <f t="shared" si="6"/>
        <v>0</v>
      </c>
      <c r="Y13" s="81">
        <v>0</v>
      </c>
      <c r="Z13" s="82">
        <f t="shared" si="7"/>
        <v>0</v>
      </c>
      <c r="AA13" s="76">
        <f t="shared" si="9"/>
        <v>0</v>
      </c>
    </row>
    <row r="14" spans="1:27" x14ac:dyDescent="0.2">
      <c r="A14" s="46">
        <v>6</v>
      </c>
      <c r="B14" s="139"/>
      <c r="C14" s="52"/>
      <c r="D14" s="55"/>
      <c r="E14" s="58"/>
      <c r="F14" s="61"/>
      <c r="G14" s="121">
        <f t="shared" si="0"/>
        <v>0</v>
      </c>
      <c r="H14" s="122">
        <v>19</v>
      </c>
      <c r="I14" s="123">
        <v>55</v>
      </c>
      <c r="J14" s="65"/>
      <c r="K14" s="66"/>
      <c r="L14" s="69"/>
      <c r="M14" s="124">
        <f t="shared" si="1"/>
        <v>0</v>
      </c>
      <c r="N14" s="134"/>
      <c r="O14" s="39">
        <f t="shared" si="2"/>
        <v>0</v>
      </c>
      <c r="P14" s="39">
        <f t="shared" si="3"/>
        <v>0</v>
      </c>
      <c r="Q14" s="136"/>
      <c r="R14" s="13"/>
      <c r="T14" s="74">
        <f t="shared" si="4"/>
        <v>1195</v>
      </c>
      <c r="U14" s="94">
        <v>478</v>
      </c>
      <c r="V14" s="75">
        <f t="shared" si="5"/>
        <v>0</v>
      </c>
      <c r="W14" s="81">
        <f t="shared" si="8"/>
        <v>30500</v>
      </c>
      <c r="X14" s="81">
        <f t="shared" si="6"/>
        <v>0</v>
      </c>
      <c r="Y14" s="81">
        <v>0</v>
      </c>
      <c r="Z14" s="82">
        <f t="shared" si="7"/>
        <v>0</v>
      </c>
      <c r="AA14" s="76">
        <f t="shared" si="9"/>
        <v>0</v>
      </c>
    </row>
    <row r="15" spans="1:27" ht="13.35" customHeight="1" x14ac:dyDescent="0.2">
      <c r="A15" s="46">
        <v>7</v>
      </c>
      <c r="B15" s="139"/>
      <c r="C15" s="52"/>
      <c r="D15" s="55"/>
      <c r="E15" s="58"/>
      <c r="F15" s="61"/>
      <c r="G15" s="121">
        <f t="shared" si="0"/>
        <v>0</v>
      </c>
      <c r="H15" s="122">
        <v>19</v>
      </c>
      <c r="I15" s="123">
        <v>55</v>
      </c>
      <c r="J15" s="65"/>
      <c r="K15" s="66"/>
      <c r="L15" s="69"/>
      <c r="M15" s="124">
        <f t="shared" si="1"/>
        <v>0</v>
      </c>
      <c r="N15" s="134"/>
      <c r="O15" s="39">
        <f t="shared" si="2"/>
        <v>0</v>
      </c>
      <c r="P15" s="39">
        <f t="shared" si="3"/>
        <v>0</v>
      </c>
      <c r="Q15" s="136"/>
      <c r="R15" s="13"/>
      <c r="T15" s="74">
        <f t="shared" si="4"/>
        <v>1195</v>
      </c>
      <c r="U15" s="94">
        <v>478</v>
      </c>
      <c r="V15" s="75">
        <f t="shared" si="5"/>
        <v>0</v>
      </c>
      <c r="W15" s="81">
        <f t="shared" si="8"/>
        <v>30500</v>
      </c>
      <c r="X15" s="81">
        <f t="shared" si="6"/>
        <v>0</v>
      </c>
      <c r="Y15" s="81">
        <v>0</v>
      </c>
      <c r="Z15" s="82">
        <f t="shared" si="7"/>
        <v>0</v>
      </c>
      <c r="AA15" s="76">
        <f t="shared" si="9"/>
        <v>0</v>
      </c>
    </row>
    <row r="16" spans="1:27" ht="13.35" customHeight="1" thickBot="1" x14ac:dyDescent="0.25">
      <c r="A16" s="47">
        <v>8</v>
      </c>
      <c r="B16" s="140"/>
      <c r="C16" s="53"/>
      <c r="D16" s="56"/>
      <c r="E16" s="59"/>
      <c r="F16" s="62"/>
      <c r="G16" s="125">
        <f t="shared" si="0"/>
        <v>0</v>
      </c>
      <c r="H16" s="126">
        <v>19</v>
      </c>
      <c r="I16" s="127">
        <v>55</v>
      </c>
      <c r="J16" s="67"/>
      <c r="K16" s="68"/>
      <c r="L16" s="69"/>
      <c r="M16" s="128">
        <f t="shared" si="1"/>
        <v>0</v>
      </c>
      <c r="N16" s="134"/>
      <c r="O16" s="80">
        <f t="shared" si="2"/>
        <v>0</v>
      </c>
      <c r="P16" s="80">
        <f t="shared" si="3"/>
        <v>0</v>
      </c>
      <c r="Q16" s="137"/>
      <c r="T16" s="77">
        <f t="shared" si="4"/>
        <v>1195</v>
      </c>
      <c r="U16" s="95">
        <v>478</v>
      </c>
      <c r="V16" s="78">
        <f t="shared" si="5"/>
        <v>0</v>
      </c>
      <c r="W16" s="83">
        <f t="shared" si="8"/>
        <v>30500</v>
      </c>
      <c r="X16" s="83">
        <f t="shared" si="6"/>
        <v>0</v>
      </c>
      <c r="Y16" s="83">
        <v>0</v>
      </c>
      <c r="Z16" s="97">
        <f t="shared" si="7"/>
        <v>0</v>
      </c>
      <c r="AA16" s="76">
        <f t="shared" si="9"/>
        <v>0</v>
      </c>
    </row>
    <row r="17" spans="1:27" ht="26.45" customHeight="1" thickBot="1" x14ac:dyDescent="0.25">
      <c r="A17" s="7"/>
      <c r="B17" s="190" t="s">
        <v>61</v>
      </c>
      <c r="C17" s="191"/>
      <c r="D17" s="191"/>
      <c r="E17" s="191"/>
      <c r="F17" s="191"/>
      <c r="G17" s="191"/>
      <c r="H17" s="191"/>
      <c r="I17" s="191"/>
      <c r="J17" s="192"/>
      <c r="K17" s="186" t="s">
        <v>46</v>
      </c>
      <c r="L17" s="187"/>
      <c r="M17" s="129">
        <f t="shared" ref="M17:P17" si="10">SUM(M9:M16)</f>
        <v>0</v>
      </c>
      <c r="N17" s="130">
        <f t="shared" si="10"/>
        <v>0</v>
      </c>
      <c r="O17" s="131">
        <f t="shared" si="10"/>
        <v>0</v>
      </c>
      <c r="P17" s="131">
        <f t="shared" si="10"/>
        <v>0</v>
      </c>
      <c r="Q17" s="146"/>
      <c r="T17" s="7"/>
      <c r="U17" s="7"/>
      <c r="V17" s="7"/>
      <c r="W17" s="7"/>
      <c r="Z17" s="96" t="s">
        <v>57</v>
      </c>
      <c r="AA17" s="79">
        <f>SUM(AA9:AA16)</f>
        <v>0</v>
      </c>
    </row>
    <row r="18" spans="1:27" ht="26.45" customHeight="1" thickBot="1" x14ac:dyDescent="0.25">
      <c r="A18" s="7"/>
      <c r="B18" s="204" t="s">
        <v>66</v>
      </c>
      <c r="C18" s="205"/>
      <c r="D18" s="205"/>
      <c r="E18" s="205"/>
      <c r="F18" s="205"/>
      <c r="G18" s="205"/>
      <c r="H18" s="205"/>
      <c r="I18" s="205"/>
      <c r="J18" s="206"/>
      <c r="K18" s="143"/>
      <c r="L18" s="143"/>
      <c r="M18" s="144"/>
      <c r="N18" s="144"/>
      <c r="O18" s="144"/>
      <c r="P18" s="144"/>
      <c r="Q18" s="145"/>
      <c r="T18" s="7"/>
      <c r="U18" s="7"/>
      <c r="V18" s="7"/>
      <c r="W18" s="7"/>
      <c r="Z18" s="141"/>
      <c r="AA18" s="142"/>
    </row>
    <row r="19" spans="1:27" s="98" customFormat="1" ht="15.6" customHeight="1" thickBot="1" x14ac:dyDescent="0.25">
      <c r="B19" s="202" t="s">
        <v>40</v>
      </c>
      <c r="C19" s="203"/>
      <c r="D19" s="203"/>
      <c r="E19" s="203"/>
      <c r="F19" s="203"/>
      <c r="G19" s="203"/>
      <c r="H19" s="203"/>
      <c r="I19" s="203"/>
      <c r="J19" s="100"/>
      <c r="K19" s="100"/>
      <c r="L19" s="15"/>
      <c r="M19" s="15"/>
      <c r="N19" s="15"/>
      <c r="O19" s="15"/>
      <c r="P19" s="15"/>
      <c r="Q19" s="29">
        <f>SUM(L9:L16)</f>
        <v>0</v>
      </c>
    </row>
    <row r="20" spans="1:27" s="98" customFormat="1" ht="15.6" customHeight="1" thickBot="1" x14ac:dyDescent="0.25">
      <c r="B20" s="202" t="s">
        <v>39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101"/>
      <c r="P20" s="101"/>
      <c r="Q20" s="32"/>
    </row>
    <row r="21" spans="1:27" s="98" customFormat="1" ht="15.6" customHeight="1" thickBot="1" x14ac:dyDescent="0.25">
      <c r="B21" s="202" t="s">
        <v>41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102"/>
      <c r="N21" s="102"/>
      <c r="O21" s="102"/>
      <c r="P21" s="101"/>
      <c r="Q21" s="32"/>
    </row>
    <row r="22" spans="1:27" s="98" customFormat="1" ht="15.6" customHeight="1" thickBot="1" x14ac:dyDescent="0.25">
      <c r="B22" s="103" t="s">
        <v>6</v>
      </c>
      <c r="C22" s="104"/>
      <c r="D22" s="104"/>
      <c r="E22" s="104"/>
      <c r="F22" s="33"/>
      <c r="G22" s="33"/>
      <c r="H22" s="33"/>
      <c r="I22" s="33"/>
      <c r="J22" s="33"/>
      <c r="K22" s="33"/>
      <c r="L22" s="33"/>
      <c r="M22" s="105"/>
      <c r="N22" s="105"/>
      <c r="O22" s="105"/>
      <c r="P22" s="105"/>
      <c r="Q22" s="29">
        <f>SUM(Q19:Q21)</f>
        <v>0</v>
      </c>
      <c r="R22" s="106"/>
    </row>
    <row r="23" spans="1:27" x14ac:dyDescent="0.2">
      <c r="B23" s="90"/>
      <c r="C23" s="90"/>
      <c r="D23" s="90"/>
      <c r="E23" s="9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</row>
    <row r="24" spans="1:27" ht="18" x14ac:dyDescent="0.25">
      <c r="B24" s="89" t="s">
        <v>7</v>
      </c>
      <c r="C24" s="90"/>
      <c r="D24" s="90"/>
      <c r="E24" s="9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</row>
    <row r="25" spans="1:27" s="98" customFormat="1" ht="15" customHeight="1" thickBot="1" x14ac:dyDescent="0.25">
      <c r="B25" s="102" t="s">
        <v>8</v>
      </c>
      <c r="C25" s="102"/>
      <c r="D25" s="102"/>
      <c r="E25" s="10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07"/>
    </row>
    <row r="26" spans="1:27" s="98" customFormat="1" ht="15" customHeight="1" thickBot="1" x14ac:dyDescent="0.25">
      <c r="B26" s="188" t="s">
        <v>5</v>
      </c>
      <c r="C26" s="189"/>
      <c r="D26" s="188" t="s">
        <v>3</v>
      </c>
      <c r="E26" s="189"/>
      <c r="F26" s="189"/>
      <c r="G26" s="189"/>
      <c r="H26" s="189"/>
      <c r="I26" s="189"/>
      <c r="J26" s="189"/>
      <c r="K26" s="200"/>
      <c r="L26" s="214" t="s">
        <v>2</v>
      </c>
      <c r="M26" s="227"/>
      <c r="N26" s="25"/>
      <c r="O26" s="16"/>
      <c r="P26" s="17"/>
      <c r="Q26" s="107"/>
    </row>
    <row r="27" spans="1:27" s="98" customFormat="1" ht="15" customHeight="1" x14ac:dyDescent="0.2">
      <c r="B27" s="196"/>
      <c r="C27" s="197"/>
      <c r="D27" s="196"/>
      <c r="E27" s="197"/>
      <c r="F27" s="197"/>
      <c r="G27" s="197"/>
      <c r="H27" s="197"/>
      <c r="I27" s="197"/>
      <c r="J27" s="197"/>
      <c r="K27" s="201"/>
      <c r="L27" s="198"/>
      <c r="M27" s="199"/>
      <c r="N27" s="132"/>
      <c r="O27" s="16"/>
      <c r="P27" s="17"/>
      <c r="Q27" s="107"/>
    </row>
    <row r="28" spans="1:27" s="98" customFormat="1" ht="15" customHeight="1" thickBot="1" x14ac:dyDescent="0.25">
      <c r="B28" s="181"/>
      <c r="C28" s="182"/>
      <c r="D28" s="193"/>
      <c r="E28" s="194"/>
      <c r="F28" s="194"/>
      <c r="G28" s="194"/>
      <c r="H28" s="194"/>
      <c r="I28" s="194"/>
      <c r="J28" s="194"/>
      <c r="K28" s="195"/>
      <c r="L28" s="158"/>
      <c r="M28" s="159"/>
      <c r="N28" s="132"/>
      <c r="O28" s="16"/>
      <c r="P28" s="17"/>
      <c r="Q28" s="107"/>
    </row>
    <row r="29" spans="1:27" s="98" customFormat="1" ht="15" customHeight="1" thickBot="1" x14ac:dyDescent="0.25">
      <c r="B29" s="183"/>
      <c r="C29" s="184"/>
      <c r="D29" s="183"/>
      <c r="E29" s="184"/>
      <c r="F29" s="184"/>
      <c r="G29" s="184"/>
      <c r="H29" s="184"/>
      <c r="I29" s="184"/>
      <c r="J29" s="184"/>
      <c r="K29" s="185"/>
      <c r="L29" s="160"/>
      <c r="M29" s="161"/>
      <c r="N29" s="18"/>
      <c r="O29" s="18"/>
      <c r="P29" s="18"/>
      <c r="Q29" s="19">
        <f>SUM(L27:M29)</f>
        <v>0</v>
      </c>
    </row>
    <row r="30" spans="1:27" s="98" customFormat="1" ht="15" customHeight="1" x14ac:dyDescent="0.2">
      <c r="B30" s="20"/>
      <c r="C30" s="20"/>
      <c r="D30" s="20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1"/>
      <c r="Q30" s="108"/>
    </row>
    <row r="31" spans="1:27" s="98" customFormat="1" ht="15" customHeight="1" thickBot="1" x14ac:dyDescent="0.25">
      <c r="B31" s="102" t="s">
        <v>62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1"/>
      <c r="P31" s="101"/>
      <c r="Q31" s="101"/>
    </row>
    <row r="32" spans="1:27" s="98" customFormat="1" ht="15" customHeight="1" thickBot="1" x14ac:dyDescent="0.25">
      <c r="B32" s="162" t="s">
        <v>0</v>
      </c>
      <c r="C32" s="163"/>
      <c r="D32" s="172" t="s">
        <v>1</v>
      </c>
      <c r="E32" s="173"/>
      <c r="F32" s="173"/>
      <c r="G32" s="174"/>
      <c r="H32" s="218" t="s">
        <v>43</v>
      </c>
      <c r="I32" s="214"/>
      <c r="J32" s="214"/>
      <c r="K32" s="214"/>
      <c r="L32" s="214"/>
      <c r="M32" s="219"/>
      <c r="N32" s="214" t="s">
        <v>47</v>
      </c>
      <c r="O32" s="214"/>
      <c r="P32" s="88" t="s">
        <v>2</v>
      </c>
      <c r="Q32" s="31"/>
    </row>
    <row r="33" spans="2:18" s="98" customFormat="1" ht="15" customHeight="1" x14ac:dyDescent="0.2">
      <c r="B33" s="164"/>
      <c r="C33" s="165"/>
      <c r="D33" s="175"/>
      <c r="E33" s="176"/>
      <c r="F33" s="176"/>
      <c r="G33" s="177"/>
      <c r="H33" s="216"/>
      <c r="I33" s="213"/>
      <c r="J33" s="213"/>
      <c r="K33" s="213"/>
      <c r="L33" s="213"/>
      <c r="M33" s="217"/>
      <c r="N33" s="213"/>
      <c r="O33" s="213"/>
      <c r="P33" s="41"/>
      <c r="Q33" s="109"/>
    </row>
    <row r="34" spans="2:18" s="98" customFormat="1" ht="15" customHeight="1" x14ac:dyDescent="0.2">
      <c r="B34" s="166"/>
      <c r="C34" s="167"/>
      <c r="D34" s="178"/>
      <c r="E34" s="179"/>
      <c r="F34" s="179"/>
      <c r="G34" s="180"/>
      <c r="H34" s="220"/>
      <c r="I34" s="215"/>
      <c r="J34" s="215"/>
      <c r="K34" s="215"/>
      <c r="L34" s="215"/>
      <c r="M34" s="221"/>
      <c r="N34" s="215"/>
      <c r="O34" s="215"/>
      <c r="P34" s="42"/>
      <c r="Q34" s="109"/>
    </row>
    <row r="35" spans="2:18" s="98" customFormat="1" ht="15" customHeight="1" thickBot="1" x14ac:dyDescent="0.25">
      <c r="B35" s="170"/>
      <c r="C35" s="171"/>
      <c r="D35" s="178"/>
      <c r="E35" s="179"/>
      <c r="F35" s="179"/>
      <c r="G35" s="180"/>
      <c r="H35" s="220"/>
      <c r="I35" s="215"/>
      <c r="J35" s="215"/>
      <c r="K35" s="215"/>
      <c r="L35" s="215"/>
      <c r="M35" s="221"/>
      <c r="N35" s="215"/>
      <c r="O35" s="215"/>
      <c r="P35" s="42"/>
      <c r="Q35" s="109"/>
    </row>
    <row r="36" spans="2:18" s="98" customFormat="1" ht="15" customHeight="1" thickBot="1" x14ac:dyDescent="0.25">
      <c r="B36" s="168"/>
      <c r="C36" s="169"/>
      <c r="D36" s="228"/>
      <c r="E36" s="229"/>
      <c r="F36" s="229"/>
      <c r="G36" s="230"/>
      <c r="H36" s="210"/>
      <c r="I36" s="211"/>
      <c r="J36" s="211"/>
      <c r="K36" s="211"/>
      <c r="L36" s="211"/>
      <c r="M36" s="212"/>
      <c r="N36" s="211"/>
      <c r="O36" s="211"/>
      <c r="P36" s="43"/>
      <c r="Q36" s="110">
        <f>SUM(P33:P36)</f>
        <v>0</v>
      </c>
    </row>
    <row r="37" spans="2:18" s="98" customFormat="1" ht="18.75" thickBot="1" x14ac:dyDescent="0.25">
      <c r="B37" s="115" t="s">
        <v>10</v>
      </c>
      <c r="C37" s="35"/>
      <c r="D37" s="35"/>
      <c r="E37" s="34"/>
      <c r="F37" s="34"/>
      <c r="G37" s="34"/>
      <c r="H37" s="33"/>
      <c r="I37" s="33"/>
      <c r="J37" s="34"/>
      <c r="K37" s="34"/>
      <c r="L37" s="34"/>
      <c r="M37" s="34"/>
      <c r="N37" s="34"/>
      <c r="O37" s="33"/>
      <c r="P37" s="34"/>
      <c r="Q37" s="29">
        <f>Q22-Q29-Q36-Q44</f>
        <v>0</v>
      </c>
    </row>
    <row r="38" spans="2:18" x14ac:dyDescent="0.2">
      <c r="B38" s="20"/>
      <c r="C38" s="20"/>
      <c r="D38" s="20"/>
      <c r="E38" s="21"/>
      <c r="F38" s="21"/>
      <c r="G38" s="21"/>
      <c r="H38" s="22"/>
      <c r="I38" s="22"/>
      <c r="J38" s="21"/>
      <c r="K38" s="21"/>
      <c r="L38" s="21"/>
      <c r="M38" s="21"/>
      <c r="N38" s="21"/>
      <c r="O38" s="22"/>
      <c r="P38" s="21"/>
      <c r="Q38" s="30"/>
    </row>
    <row r="39" spans="2:18" s="1" customFormat="1" ht="18.75" thickBot="1" x14ac:dyDescent="0.3">
      <c r="B39" s="157" t="s">
        <v>9</v>
      </c>
      <c r="C39" s="157"/>
      <c r="D39" s="15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3"/>
    </row>
    <row r="40" spans="2:18" s="98" customFormat="1" ht="15" customHeight="1" thickBot="1" x14ac:dyDescent="0.25">
      <c r="B40" s="111" t="s">
        <v>36</v>
      </c>
      <c r="C40" s="111"/>
      <c r="D40" s="111"/>
      <c r="E40" s="101"/>
      <c r="F40" s="101"/>
      <c r="G40" s="101"/>
      <c r="J40" s="101"/>
      <c r="K40" s="101"/>
      <c r="L40" s="101"/>
      <c r="M40" s="101"/>
      <c r="N40" s="101"/>
      <c r="O40" s="101"/>
      <c r="P40" s="101"/>
      <c r="Q40" s="112">
        <f>N17</f>
        <v>0</v>
      </c>
    </row>
    <row r="41" spans="2:18" s="98" customFormat="1" ht="15" customHeight="1" thickBot="1" x14ac:dyDescent="0.25">
      <c r="B41" s="111" t="s">
        <v>37</v>
      </c>
      <c r="C41" s="111"/>
      <c r="D41" s="111"/>
      <c r="E41" s="101"/>
      <c r="F41" s="101"/>
      <c r="G41" s="101"/>
      <c r="J41" s="101"/>
      <c r="K41" s="101"/>
      <c r="L41" s="101"/>
      <c r="M41" s="101"/>
      <c r="N41" s="101"/>
      <c r="O41" s="101"/>
      <c r="P41" s="101"/>
      <c r="Q41" s="112">
        <f>IF(O17&gt;Q20,Q20,O17)</f>
        <v>0</v>
      </c>
    </row>
    <row r="42" spans="2:18" s="98" customFormat="1" ht="15" customHeight="1" thickBot="1" x14ac:dyDescent="0.25">
      <c r="B42" s="111" t="s">
        <v>38</v>
      </c>
      <c r="C42" s="111"/>
      <c r="D42" s="111"/>
      <c r="E42" s="101"/>
      <c r="F42" s="101"/>
      <c r="G42" s="101"/>
      <c r="J42" s="101"/>
      <c r="K42" s="101"/>
      <c r="L42" s="101"/>
      <c r="M42" s="101"/>
      <c r="N42" s="101"/>
      <c r="O42" s="101"/>
      <c r="P42" s="101"/>
      <c r="Q42" s="112">
        <f>IF(P17&gt;Q21,Q21,P17)</f>
        <v>0</v>
      </c>
    </row>
    <row r="43" spans="2:18" ht="13.5" thickBo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"/>
      <c r="Q43" s="30"/>
    </row>
    <row r="44" spans="2:18" s="98" customFormat="1" ht="18.75" thickBot="1" x14ac:dyDescent="0.25">
      <c r="B44" s="156" t="s">
        <v>35</v>
      </c>
      <c r="C44" s="156"/>
      <c r="D44" s="156"/>
      <c r="E44" s="156"/>
      <c r="F44" s="156"/>
      <c r="G44" s="156"/>
      <c r="H44" s="156"/>
      <c r="I44" s="156"/>
      <c r="J44" s="113"/>
      <c r="K44" s="113"/>
      <c r="L44" s="113"/>
      <c r="M44" s="113"/>
      <c r="N44" s="113"/>
      <c r="O44" s="113"/>
      <c r="P44" s="113"/>
      <c r="Q44" s="114">
        <f>SUM(Q40:Q42)</f>
        <v>0</v>
      </c>
    </row>
    <row r="45" spans="2:18" x14ac:dyDescent="0.2">
      <c r="C45" s="26"/>
      <c r="D45" s="27"/>
      <c r="E45" s="27"/>
      <c r="F45" s="27"/>
      <c r="G45" s="27"/>
      <c r="H45" s="27"/>
      <c r="I45" s="27"/>
      <c r="J45" s="27"/>
      <c r="K45" s="3"/>
      <c r="L45" s="3"/>
      <c r="M45" s="3"/>
      <c r="N45" s="3"/>
      <c r="O45" s="3"/>
      <c r="P45" s="3"/>
      <c r="Q45" s="3"/>
      <c r="R45" s="8"/>
    </row>
  </sheetData>
  <sheetProtection algorithmName="SHA-512" hashValue="i7LgO0vpzyzz4+/+ymREwnXaH7nKk166fjK/vL+oBD7lqES8XVwN/o3xWNhdNQ7yvfatK4s0xQknFallEDgI5g==" saltValue="tsv4eQYKKR50IzWoqV5C1w==" spinCount="100000" sheet="1" selectLockedCells="1"/>
  <protectedRanges>
    <protectedRange sqref="R2 B19:K19 C35 Q20:Q21 B33:C34 B36:C36 D33:P36 B38:P38 C37:P37 K17:K18 B27:P30 C9:K16 M9:M16" name="Bereich1"/>
    <protectedRange sqref="J17:J18 B17:H18" name="Bereich1_1"/>
    <protectedRange sqref="D1" name="Bereich1_3"/>
  </protectedRanges>
  <mergeCells count="62">
    <mergeCell ref="T6:AA6"/>
    <mergeCell ref="T7:X7"/>
    <mergeCell ref="D7:D8"/>
    <mergeCell ref="G7:G8"/>
    <mergeCell ref="B2:C2"/>
    <mergeCell ref="D2:O2"/>
    <mergeCell ref="D3:Q3"/>
    <mergeCell ref="J7:K7"/>
    <mergeCell ref="J6:K6"/>
    <mergeCell ref="H7:I7"/>
    <mergeCell ref="H6:I6"/>
    <mergeCell ref="B3:C3"/>
    <mergeCell ref="B5:H5"/>
    <mergeCell ref="E6:F6"/>
    <mergeCell ref="C7:C8"/>
    <mergeCell ref="E7:F7"/>
    <mergeCell ref="A6:A8"/>
    <mergeCell ref="H36:M36"/>
    <mergeCell ref="N33:O33"/>
    <mergeCell ref="N32:O32"/>
    <mergeCell ref="N34:O34"/>
    <mergeCell ref="N35:O35"/>
    <mergeCell ref="N36:O36"/>
    <mergeCell ref="H33:M33"/>
    <mergeCell ref="H32:M32"/>
    <mergeCell ref="H34:M34"/>
    <mergeCell ref="H35:M35"/>
    <mergeCell ref="B7:B8"/>
    <mergeCell ref="L7:P7"/>
    <mergeCell ref="L26:M26"/>
    <mergeCell ref="D35:G35"/>
    <mergeCell ref="D36:G36"/>
    <mergeCell ref="D29:K29"/>
    <mergeCell ref="K17:L17"/>
    <mergeCell ref="B26:C26"/>
    <mergeCell ref="B29:C29"/>
    <mergeCell ref="B17:J17"/>
    <mergeCell ref="D28:K28"/>
    <mergeCell ref="B27:C27"/>
    <mergeCell ref="L27:M27"/>
    <mergeCell ref="D26:K26"/>
    <mergeCell ref="D27:K27"/>
    <mergeCell ref="B19:I19"/>
    <mergeCell ref="B21:L21"/>
    <mergeCell ref="B20:N20"/>
    <mergeCell ref="B18:J18"/>
    <mergeCell ref="H4:K4"/>
    <mergeCell ref="B1:Q1"/>
    <mergeCell ref="Q7:Q8"/>
    <mergeCell ref="B44:I44"/>
    <mergeCell ref="B39:D39"/>
    <mergeCell ref="L28:M28"/>
    <mergeCell ref="L29:M29"/>
    <mergeCell ref="B32:C32"/>
    <mergeCell ref="B33:C33"/>
    <mergeCell ref="B34:C34"/>
    <mergeCell ref="B36:C36"/>
    <mergeCell ref="B35:C35"/>
    <mergeCell ref="D32:G32"/>
    <mergeCell ref="D33:G33"/>
    <mergeCell ref="D34:G34"/>
    <mergeCell ref="B28:C28"/>
  </mergeCells>
  <phoneticPr fontId="0" type="noConversion"/>
  <conditionalFormatting sqref="L10">
    <cfRule type="cellIs" dxfId="24" priority="25" operator="greaterThan">
      <formula>M10*1.25</formula>
    </cfRule>
  </conditionalFormatting>
  <conditionalFormatting sqref="L9">
    <cfRule type="cellIs" dxfId="23" priority="24" operator="greaterThan">
      <formula>M9*1.25</formula>
    </cfRule>
  </conditionalFormatting>
  <conditionalFormatting sqref="L11">
    <cfRule type="cellIs" dxfId="22" priority="23" operator="greaterThan">
      <formula>M11*1.25</formula>
    </cfRule>
  </conditionalFormatting>
  <conditionalFormatting sqref="L12">
    <cfRule type="cellIs" dxfId="21" priority="22" operator="greaterThan">
      <formula>M12*1.25</formula>
    </cfRule>
  </conditionalFormatting>
  <conditionalFormatting sqref="L13">
    <cfRule type="cellIs" dxfId="20" priority="21" operator="greaterThan">
      <formula>M13*1.25</formula>
    </cfRule>
  </conditionalFormatting>
  <conditionalFormatting sqref="L14">
    <cfRule type="cellIs" dxfId="19" priority="20" operator="greaterThan">
      <formula>M14*1.25</formula>
    </cfRule>
  </conditionalFormatting>
  <conditionalFormatting sqref="L15">
    <cfRule type="cellIs" dxfId="18" priority="19" operator="greaterThan">
      <formula>M15*1.25</formula>
    </cfRule>
  </conditionalFormatting>
  <conditionalFormatting sqref="L16">
    <cfRule type="cellIs" dxfId="17" priority="18" operator="greaterThan">
      <formula>M16*1.25</formula>
    </cfRule>
  </conditionalFormatting>
  <conditionalFormatting sqref="N10">
    <cfRule type="cellIs" dxfId="16" priority="16" operator="greaterThan">
      <formula>L10</formula>
    </cfRule>
    <cfRule type="cellIs" dxfId="15" priority="17" operator="greaterThan">
      <formula>M10</formula>
    </cfRule>
  </conditionalFormatting>
  <conditionalFormatting sqref="N9">
    <cfRule type="cellIs" dxfId="14" priority="14" operator="greaterThan">
      <formula>L9</formula>
    </cfRule>
    <cfRule type="cellIs" dxfId="13" priority="15" operator="greaterThan">
      <formula>M9</formula>
    </cfRule>
  </conditionalFormatting>
  <conditionalFormatting sqref="N11">
    <cfRule type="cellIs" dxfId="12" priority="12" operator="greaterThan">
      <formula>L11</formula>
    </cfRule>
    <cfRule type="cellIs" dxfId="11" priority="13" operator="greaterThan">
      <formula>M11</formula>
    </cfRule>
  </conditionalFormatting>
  <conditionalFormatting sqref="N12">
    <cfRule type="cellIs" dxfId="10" priority="10" operator="greaterThan">
      <formula>L12</formula>
    </cfRule>
    <cfRule type="cellIs" dxfId="9" priority="11" operator="greaterThan">
      <formula>M12</formula>
    </cfRule>
  </conditionalFormatting>
  <conditionalFormatting sqref="N13">
    <cfRule type="cellIs" dxfId="8" priority="8" operator="greaterThan">
      <formula>L13</formula>
    </cfRule>
    <cfRule type="cellIs" dxfId="7" priority="9" operator="greaterThan">
      <formula>M13</formula>
    </cfRule>
  </conditionalFormatting>
  <conditionalFormatting sqref="N14">
    <cfRule type="cellIs" dxfId="6" priority="6" operator="greaterThan">
      <formula>L14</formula>
    </cfRule>
    <cfRule type="cellIs" dxfId="5" priority="7" operator="greaterThan">
      <formula>M14</formula>
    </cfRule>
  </conditionalFormatting>
  <conditionalFormatting sqref="N15">
    <cfRule type="cellIs" dxfId="4" priority="4" operator="greaterThan">
      <formula>L15</formula>
    </cfRule>
    <cfRule type="cellIs" dxfId="3" priority="5" operator="greaterThan">
      <formula>M15</formula>
    </cfRule>
  </conditionalFormatting>
  <conditionalFormatting sqref="N16">
    <cfRule type="cellIs" dxfId="2" priority="2" operator="greaterThan">
      <formula>L16</formula>
    </cfRule>
    <cfRule type="cellIs" dxfId="1" priority="3" operator="greaterThan">
      <formula>M16</formula>
    </cfRule>
  </conditionalFormatting>
  <conditionalFormatting sqref="Q40">
    <cfRule type="cellIs" dxfId="0" priority="1" operator="greaterThan">
      <formula>$M$17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19"/>
    <dataValidation allowBlank="1" showErrorMessage="1" promptTitle="Pauschale Büroerstausstattung" sqref="Q43"/>
    <dataValidation type="list" allowBlank="1" showInputMessage="1" showErrorMessage="1" sqref="D9:D16">
      <formula1>"m,w,d"</formula1>
    </dataValidation>
    <dataValidation type="list" allowBlank="1" showInputMessage="1" showErrorMessage="1" sqref="Q9:Q16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2020-07-31T07:23:10Z</cp:lastPrinted>
  <dcterms:created xsi:type="dcterms:W3CDTF">2004-10-25T07:14:37Z</dcterms:created>
  <dcterms:modified xsi:type="dcterms:W3CDTF">2022-09-22T11:18:04Z</dcterms:modified>
</cp:coreProperties>
</file>