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01. Generalia\14 - Internetauftritt\2025\Soziale Beratung\"/>
    </mc:Choice>
  </mc:AlternateContent>
  <bookViews>
    <workbookView xWindow="0" yWindow="0" windowWidth="23040" windowHeight="9192"/>
  </bookViews>
  <sheets>
    <sheet name="Berechnung" sheetId="1" r:id="rId1"/>
    <sheet name="Tabelle1" sheetId="2" state="hidden" r:id="rId2"/>
  </sheets>
  <definedNames>
    <definedName name="Dolmetscher">#REF!</definedName>
    <definedName name="_xlnm.Print_Area" localSheetId="0">Berechnung!$A$1:$Q$44</definedName>
    <definedName name="Einsatzbereich">#REF!</definedName>
    <definedName name="Föb">#REF!</definedName>
    <definedName name="Jahresförderung">#REF!</definedName>
    <definedName name="Sachausgaben">#REF!</definedName>
    <definedName name="Sachkosten">#REF!,#REF!</definedName>
    <definedName name="Sachkostenpauschale">#REF!</definedName>
    <definedName name="Säule">#REF!</definedName>
    <definedName name="Säule_auswählen_______Dropdown">#REF!</definedName>
    <definedName name="Säulen">#REF!</definedName>
    <definedName name="SP">#REF!</definedName>
  </definedNames>
  <calcPr calcId="162913"/>
</workbook>
</file>

<file path=xl/calcChain.xml><?xml version="1.0" encoding="utf-8"?>
<calcChain xmlns="http://schemas.openxmlformats.org/spreadsheetml/2006/main">
  <c r="Q35" i="1" l="1"/>
  <c r="Q19" i="1" l="1"/>
  <c r="Q21" i="1" s="1"/>
  <c r="W13" i="1"/>
  <c r="W11" i="1"/>
  <c r="W12" i="1"/>
  <c r="W14" i="1"/>
  <c r="W15" i="1"/>
  <c r="W16" i="1"/>
  <c r="W17" i="1"/>
  <c r="W10" i="1"/>
  <c r="Q28" i="1" l="1"/>
  <c r="H17" i="1" l="1"/>
  <c r="H16" i="1"/>
  <c r="H15" i="1"/>
  <c r="H14" i="1"/>
  <c r="H13" i="1"/>
  <c r="H12" i="1"/>
  <c r="H11" i="1"/>
  <c r="H10" i="1"/>
  <c r="T17" i="1"/>
  <c r="T12" i="1"/>
  <c r="T13" i="1"/>
  <c r="T14" i="1"/>
  <c r="T15" i="1"/>
  <c r="T16" i="1"/>
  <c r="T11" i="1"/>
  <c r="U17" i="1" l="1"/>
  <c r="V17" i="1"/>
  <c r="U14" i="1"/>
  <c r="V14" i="1"/>
  <c r="N14" i="1" s="1"/>
  <c r="X14" i="1" s="1"/>
  <c r="U11" i="1"/>
  <c r="V11" i="1"/>
  <c r="N11" i="1" s="1"/>
  <c r="X11" i="1" s="1"/>
  <c r="U16" i="1"/>
  <c r="V16" i="1"/>
  <c r="U15" i="1"/>
  <c r="V15" i="1"/>
  <c r="AA15" i="1" s="1"/>
  <c r="U13" i="1"/>
  <c r="V13" i="1"/>
  <c r="N13" i="1" s="1"/>
  <c r="X13" i="1" s="1"/>
  <c r="U12" i="1"/>
  <c r="V12" i="1"/>
  <c r="N12" i="1" s="1"/>
  <c r="X12" i="1" s="1"/>
  <c r="T10" i="1"/>
  <c r="P14" i="1" l="1"/>
  <c r="P15" i="1"/>
  <c r="N15" i="1"/>
  <c r="X15" i="1" s="1"/>
  <c r="U10" i="1"/>
  <c r="V10" i="1"/>
  <c r="P16" i="1"/>
  <c r="N16" i="1"/>
  <c r="X16" i="1" s="1"/>
  <c r="AA11" i="1"/>
  <c r="AA12" i="1"/>
  <c r="AA13" i="1"/>
  <c r="AA14" i="1"/>
  <c r="N10" i="1" l="1"/>
  <c r="X10" i="1" s="1"/>
  <c r="AA10" i="1"/>
  <c r="AA17" i="1"/>
  <c r="N17" i="1"/>
  <c r="X17" i="1" s="1"/>
  <c r="P17" i="1" s="1"/>
  <c r="AA16" i="1"/>
  <c r="P12" i="1"/>
  <c r="P13" i="1"/>
  <c r="P11" i="1"/>
  <c r="O18" i="1"/>
  <c r="Q39" i="1" s="1"/>
  <c r="N18" i="1" l="1"/>
  <c r="AA18" i="1"/>
  <c r="P10" i="1" l="1"/>
  <c r="P18" i="1" l="1"/>
  <c r="Q40" i="1" s="1"/>
  <c r="Q43" i="1" s="1"/>
  <c r="Q36" i="1" l="1"/>
</calcChain>
</file>

<file path=xl/sharedStrings.xml><?xml version="1.0" encoding="utf-8"?>
<sst xmlns="http://schemas.openxmlformats.org/spreadsheetml/2006/main" count="75" uniqueCount="71">
  <si>
    <t>Behörde/Amt</t>
  </si>
  <si>
    <t>Betrag</t>
  </si>
  <si>
    <t>Einnahme</t>
  </si>
  <si>
    <t>Nachname</t>
  </si>
  <si>
    <t>Vorname</t>
  </si>
  <si>
    <t>Std.</t>
  </si>
  <si>
    <t>Min.</t>
  </si>
  <si>
    <t>In Euro: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</si>
  <si>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</si>
  <si>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</si>
  <si>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</si>
  <si>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</si>
  <si>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</si>
  <si>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</si>
  <si>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</si>
  <si>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</si>
  <si>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</si>
  <si>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</si>
  <si>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</si>
  <si>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</si>
  <si>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G in Min</t>
  </si>
  <si>
    <t>Ausblenden</t>
  </si>
  <si>
    <t>M</t>
  </si>
  <si>
    <t>Summe je Spalte:</t>
  </si>
  <si>
    <t>Zuwendung für</t>
  </si>
  <si>
    <t>Fachliche Qualifikation:</t>
  </si>
  <si>
    <t>Förderhöchstsatz Personalausgaben</t>
  </si>
  <si>
    <t>Voraussichtliche Bruttopersonalausgaben insgesamt (Gesamtsumme Spalte I):</t>
  </si>
  <si>
    <t>H in Min</t>
  </si>
  <si>
    <t>Entspricht in Kalender-tagen</t>
  </si>
  <si>
    <t>Entspricht durchschnittlichen VZÄ p.a.</t>
  </si>
  <si>
    <t>SUMME VZÄ p.a.</t>
  </si>
  <si>
    <r>
      <t>Geschlecht</t>
    </r>
    <r>
      <rPr>
        <b/>
        <sz val="8"/>
        <rFont val="Arial"/>
        <family val="2"/>
      </rPr>
      <t xml:space="preserve">
(Dropdown-Auswahl!)</t>
    </r>
  </si>
  <si>
    <t>Beantragte Zuwendung für Bruttopersonal-ausgaben
(höchstens Betrag aus Spalte J)</t>
  </si>
  <si>
    <t>Voraussichtliche Bruttopersonal- ausgaben Arbeitgeber
(bezogen auf Angaben in Spalten E + H)</t>
  </si>
  <si>
    <t>Datum:</t>
  </si>
  <si>
    <t>Zu fördernder Beschäftigungszeitraum</t>
  </si>
  <si>
    <t>Beginn
(TT.MM.JJJJ)</t>
  </si>
  <si>
    <t>Ende
(TT.MM.JJJJ)</t>
  </si>
  <si>
    <t>Maximale förderfähige Wochen-arbeitszeit
(= 1 VZÄ)</t>
  </si>
  <si>
    <t>Anzahl Tage im Jahr:</t>
  </si>
  <si>
    <t>* Bei abweichenden tarifvertraglichen Regelung des Antragstellers ist die tarifliche wöchentliche Arbeitszeit des Antragstellers maßgeblich.</t>
  </si>
  <si>
    <t>Nummer 1</t>
  </si>
  <si>
    <t>Nummer 2</t>
  </si>
  <si>
    <t>Nummer 3</t>
  </si>
  <si>
    <t>Nummer 4</t>
  </si>
  <si>
    <t>Minimum Stellen-umfang
(inaktiv)
G in Min / 4)</t>
  </si>
  <si>
    <r>
      <t>Dem Projekt zuzurechnende Arbeitszeit pro Woche
(</t>
    </r>
    <r>
      <rPr>
        <i/>
        <sz val="8"/>
        <rFont val="Arial"/>
        <family val="2"/>
      </rPr>
      <t>mind. 0,25 VZÄ*</t>
    </r>
    <r>
      <rPr>
        <sz val="8"/>
        <rFont val="Arial"/>
        <family val="2"/>
      </rPr>
      <t>)</t>
    </r>
  </si>
  <si>
    <t>Voraussichtliche Sachausgaben:</t>
  </si>
  <si>
    <t>1.1 Grundsätzlich zuwendungsfähige Gesamtausgaben:</t>
  </si>
  <si>
    <t>1.2 Leistungen Dritter</t>
  </si>
  <si>
    <t>1.2.1 Leistungen Dritter ohne öffentliche Förderung, wie z. B. Spenden, Gewinnerlöse, etc.</t>
  </si>
  <si>
    <t>1.3 Eigenanteil</t>
  </si>
  <si>
    <t>2. Beantragte Förderung</t>
  </si>
  <si>
    <t>2.1 Zuwendung für Personalausgaben:</t>
  </si>
  <si>
    <t>2.2 Zuwendung für Sachausgaben</t>
  </si>
  <si>
    <t>2.3 Zuwendung für Honorarausgaben insbesondere für externe Übersetzungs-, Sprachmittler- und Dolmetschertätigkeiten:</t>
  </si>
  <si>
    <t>2.4 Beantragte Zuwendungssumme gemäß Ihrer Angaben:</t>
  </si>
  <si>
    <t>Förderhöchstsatz Sachausgaben</t>
  </si>
  <si>
    <r>
      <rPr>
        <b/>
        <sz val="8"/>
        <rFont val="Arial"/>
        <family val="2"/>
      </rPr>
      <t>Nummer 1</t>
    </r>
    <r>
      <rPr>
        <sz val="8"/>
        <rFont val="Arial"/>
        <family val="2"/>
      </rPr>
      <t xml:space="preserve">: mind. BA Soziale Arbeit, Sozialpädagogik, Pädagogik, Soziologie, Politik-, Sozial- oder Rechtswissenschaften
</t>
    </r>
    <r>
      <rPr>
        <b/>
        <sz val="8"/>
        <rFont val="Arial"/>
        <family val="2"/>
      </rPr>
      <t>Nummer 2</t>
    </r>
    <r>
      <rPr>
        <sz val="8"/>
        <rFont val="Arial"/>
        <family val="2"/>
      </rPr>
      <t xml:space="preserve">: Diplom, MA, Staatsexamen Medizin, Psychiatrie oder Psychologie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Arial"/>
        <family val="2"/>
      </rPr>
      <t>Nummer 3</t>
    </r>
    <r>
      <rPr>
        <sz val="8"/>
        <rFont val="Arial"/>
        <family val="2"/>
      </rPr>
      <t xml:space="preserve">: Psychologie (BA)
</t>
    </r>
    <r>
      <rPr>
        <b/>
        <sz val="8"/>
        <rFont val="Arial"/>
        <family val="2"/>
      </rPr>
      <t>Nummer 4</t>
    </r>
    <r>
      <rPr>
        <sz val="8"/>
        <rFont val="Arial"/>
        <family val="2"/>
      </rPr>
      <t xml:space="preserve">: Pflegefachfrau* bzw. -mann*
</t>
    </r>
    <r>
      <rPr>
        <b/>
        <sz val="8"/>
        <rFont val="Arial"/>
        <family val="2"/>
      </rPr>
      <t>(Dropdown-Auswahl!)</t>
    </r>
  </si>
  <si>
    <t>Förderhöchstsatz nach Nummer 5.4.2.1</t>
  </si>
  <si>
    <t>Antragsteller/in:</t>
  </si>
  <si>
    <t>Ansprechpartner</t>
  </si>
  <si>
    <t>1.2.2 Leistungen Dritter mit öffentlicher Förderung von Kommunen, Bund, EU (ohne Förderung gemäß Nummer 2)</t>
  </si>
  <si>
    <t>Zuschuss, Spende etc. für</t>
  </si>
  <si>
    <t>Kontaktdaten (Telefon, E-Mail, Anschrift)</t>
  </si>
  <si>
    <t>Standort</t>
  </si>
  <si>
    <r>
      <t xml:space="preserve">Finanzierungsplan für die </t>
    </r>
    <r>
      <rPr>
        <b/>
        <u/>
        <sz val="14"/>
        <rFont val="Arial"/>
        <family val="2"/>
      </rPr>
      <t>überregionale Fachbegeleitung Sozialberatung gemäß Nr. 2.1.5</t>
    </r>
    <r>
      <rPr>
        <b/>
        <sz val="14"/>
        <rFont val="Arial"/>
        <family val="2"/>
      </rPr>
      <t xml:space="preserve"> der Richtlinie
über die Gewährung von Zuwendungen zur sozialen Beratung von Geflüchteten in Nordrhein-Westfalen</t>
    </r>
  </si>
  <si>
    <t>Maximal beantragbare Zuwendung für Bruttopersonal-ausgaben (Nr. 5.4.2.1 a) i.V.m. 5.4.2.3 der Richtlinie)</t>
  </si>
  <si>
    <t>Maximal beantragbare Zuwendung für Sachausgaben (Nr. 5.4.2.2 d) i.V.m. 5.4.2.3 der Richtlinie)</t>
  </si>
  <si>
    <t>Für das Jahr: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</si>
</sst>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#,##0.00\ &quot;€&quot;;[Red]#,##0.00\ &quot;€&quot;"/>
    <numFmt numFmtId="165" formatCode="#,##0.00\ &quot;€&quot;"/>
    <numFmt numFmtId="166" formatCode="#,##0.00;[Red]#,##0.00"/>
    <numFmt numFmtId="167" formatCode="#,##0;[Red]#,##0"/>
  </numFmts>
  <fonts count="15" x14ac:knownFonts="1">
    <font>
      <sz val="10"/>
      <name val="Arial"/>
    </font>
    <font>
      <b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4" fontId="6" fillId="0" borderId="0" applyFont="0" applyFill="0" applyBorder="0" applyAlignment="0" applyProtection="0"/>
  </cellStyleXfs>
  <cellXfs count="265">
    <xf numFmtId="0" fontId="0" fillId="0" borderId="0" xfId="0"/>
    <xf numFmtId="0" fontId="2" fillId="0" borderId="0" xfId="0" applyFont="1" applyProtection="1"/>
    <xf numFmtId="0" fontId="3" fillId="0" borderId="0" xfId="0" applyFont="1" applyProtection="1"/>
    <xf numFmtId="0" fontId="3" fillId="0" borderId="0" xfId="0" applyFont="1" applyFill="1" applyProtection="1"/>
    <xf numFmtId="40" fontId="5" fillId="0" borderId="0" xfId="0" applyNumberFormat="1" applyFont="1" applyAlignment="1" applyProtection="1">
      <alignment horizontal="center"/>
    </xf>
    <xf numFmtId="40" fontId="4" fillId="0" borderId="0" xfId="0" applyNumberFormat="1" applyFont="1" applyProtection="1"/>
    <xf numFmtId="165" fontId="4" fillId="0" borderId="0" xfId="0" applyNumberFormat="1" applyFont="1" applyFill="1" applyBorder="1" applyProtection="1"/>
    <xf numFmtId="0" fontId="2" fillId="0" borderId="0" xfId="0" applyFont="1" applyBorder="1" applyProtection="1"/>
    <xf numFmtId="0" fontId="3" fillId="0" borderId="0" xfId="0" applyFont="1" applyBorder="1" applyProtection="1"/>
    <xf numFmtId="0" fontId="7" fillId="0" borderId="0" xfId="0" applyFont="1" applyFill="1" applyBorder="1" applyProtection="1"/>
    <xf numFmtId="165" fontId="7" fillId="0" borderId="0" xfId="0" applyNumberFormat="1" applyFont="1" applyFill="1" applyBorder="1" applyProtection="1"/>
    <xf numFmtId="40" fontId="3" fillId="0" borderId="0" xfId="0" applyNumberFormat="1" applyFont="1" applyProtection="1"/>
    <xf numFmtId="0" fontId="3" fillId="0" borderId="0" xfId="0" applyFont="1" applyFill="1" applyBorder="1" applyProtection="1"/>
    <xf numFmtId="40" fontId="3" fillId="0" borderId="0" xfId="0" applyNumberFormat="1" applyFont="1" applyBorder="1" applyProtection="1"/>
    <xf numFmtId="0" fontId="1" fillId="0" borderId="0" xfId="0" applyFont="1" applyFill="1" applyAlignment="1" applyProtection="1">
      <alignment horizontal="left" vertical="top"/>
    </xf>
    <xf numFmtId="40" fontId="4" fillId="0" borderId="0" xfId="0" applyNumberFormat="1" applyFont="1" applyFill="1" applyAlignment="1" applyProtection="1">
      <alignment vertical="center"/>
    </xf>
    <xf numFmtId="40" fontId="4" fillId="0" borderId="0" xfId="0" applyNumberFormat="1" applyFont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165" fontId="3" fillId="0" borderId="9" xfId="2" applyNumberFormat="1" applyFont="1" applyFill="1" applyBorder="1" applyAlignment="1" applyProtection="1">
      <alignment vertical="center"/>
    </xf>
    <xf numFmtId="165" fontId="3" fillId="2" borderId="1" xfId="2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1" fillId="0" borderId="0" xfId="0" applyFont="1" applyProtection="1"/>
    <xf numFmtId="40" fontId="1" fillId="0" borderId="0" xfId="0" applyNumberFormat="1" applyFon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" fillId="0" borderId="0" xfId="0" applyFont="1" applyFill="1" applyAlignment="1" applyProtection="1">
      <alignment vertical="top"/>
    </xf>
    <xf numFmtId="0" fontId="3" fillId="0" borderId="0" xfId="0" applyFont="1" applyAlignment="1" applyProtection="1">
      <alignment vertical="top"/>
    </xf>
    <xf numFmtId="0" fontId="4" fillId="2" borderId="3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/>
    </xf>
    <xf numFmtId="167" fontId="3" fillId="0" borderId="11" xfId="0" applyNumberFormat="1" applyFont="1" applyFill="1" applyBorder="1" applyAlignment="1" applyProtection="1">
      <alignment horizontal="center" vertical="center"/>
      <protection locked="0"/>
    </xf>
    <xf numFmtId="165" fontId="3" fillId="2" borderId="1" xfId="0" applyNumberFormat="1" applyFont="1" applyFill="1" applyBorder="1" applyAlignment="1" applyProtection="1">
      <alignment vertical="center"/>
    </xf>
    <xf numFmtId="165" fontId="3" fillId="0" borderId="0" xfId="0" applyNumberFormat="1" applyFont="1" applyFill="1" applyBorder="1" applyProtection="1"/>
    <xf numFmtId="0" fontId="3" fillId="0" borderId="0" xfId="0" applyFont="1" applyFill="1" applyBorder="1" applyAlignment="1" applyProtection="1">
      <alignment horizontal="center" vertical="center"/>
    </xf>
    <xf numFmtId="165" fontId="3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9" xfId="0" applyFont="1" applyFill="1" applyBorder="1" applyAlignment="1" applyProtection="1">
      <alignment horizontal="left" vertical="center"/>
    </xf>
    <xf numFmtId="0" fontId="0" fillId="0" borderId="9" xfId="0" applyBorder="1" applyAlignment="1" applyProtection="1">
      <alignment horizontal="left" vertical="center"/>
    </xf>
    <xf numFmtId="0" fontId="4" fillId="0" borderId="9" xfId="0" applyFont="1" applyFill="1" applyBorder="1" applyAlignment="1" applyProtection="1">
      <alignment horizontal="left" vertical="center"/>
    </xf>
    <xf numFmtId="0" fontId="4" fillId="2" borderId="38" xfId="0" applyFont="1" applyFill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Protection="1"/>
    <xf numFmtId="0" fontId="3" fillId="2" borderId="5" xfId="0" applyFont="1" applyFill="1" applyBorder="1" applyProtection="1"/>
    <xf numFmtId="0" fontId="1" fillId="2" borderId="1" xfId="0" applyFont="1" applyFill="1" applyBorder="1" applyAlignment="1" applyProtection="1">
      <alignment horizontal="center"/>
    </xf>
    <xf numFmtId="4" fontId="3" fillId="2" borderId="46" xfId="0" applyNumberFormat="1" applyFont="1" applyFill="1" applyBorder="1" applyAlignment="1" applyProtection="1">
      <alignment horizontal="right" vertical="center"/>
    </xf>
    <xf numFmtId="0" fontId="4" fillId="2" borderId="28" xfId="0" applyFont="1" applyFill="1" applyBorder="1" applyAlignment="1" applyProtection="1">
      <alignment horizontal="center" vertical="center" wrapText="1"/>
    </xf>
    <xf numFmtId="14" fontId="3" fillId="0" borderId="31" xfId="0" applyNumberFormat="1" applyFont="1" applyFill="1" applyBorder="1" applyAlignment="1" applyProtection="1">
      <alignment horizontal="center" vertical="center"/>
      <protection locked="0"/>
    </xf>
    <xf numFmtId="14" fontId="3" fillId="0" borderId="15" xfId="0" applyNumberFormat="1" applyFont="1" applyFill="1" applyBorder="1" applyAlignment="1" applyProtection="1">
      <alignment horizontal="center" vertical="center"/>
      <protection locked="0"/>
    </xf>
    <xf numFmtId="14" fontId="3" fillId="0" borderId="10" xfId="0" applyNumberFormat="1" applyFont="1" applyFill="1" applyBorder="1" applyAlignment="1" applyProtection="1">
      <alignment horizontal="center" vertical="center"/>
      <protection locked="0"/>
    </xf>
    <xf numFmtId="167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48" xfId="0" applyFont="1" applyBorder="1" applyProtection="1"/>
    <xf numFmtId="0" fontId="3" fillId="0" borderId="45" xfId="0" applyFont="1" applyBorder="1" applyProtection="1"/>
    <xf numFmtId="0" fontId="3" fillId="0" borderId="46" xfId="0" applyFont="1" applyBorder="1" applyProtection="1"/>
    <xf numFmtId="0" fontId="3" fillId="2" borderId="42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/>
    <xf numFmtId="0" fontId="1" fillId="2" borderId="15" xfId="0" applyFont="1" applyFill="1" applyBorder="1" applyProtection="1"/>
    <xf numFmtId="0" fontId="1" fillId="2" borderId="4" xfId="0" applyFont="1" applyFill="1" applyBorder="1" applyProtection="1"/>
    <xf numFmtId="0" fontId="1" fillId="2" borderId="23" xfId="0" applyFont="1" applyFill="1" applyBorder="1" applyProtection="1"/>
    <xf numFmtId="0" fontId="1" fillId="2" borderId="0" xfId="0" applyFont="1" applyFill="1" applyBorder="1" applyProtection="1"/>
    <xf numFmtId="0" fontId="1" fillId="2" borderId="34" xfId="0" applyFont="1" applyFill="1" applyBorder="1" applyProtection="1"/>
    <xf numFmtId="0" fontId="3" fillId="2" borderId="41" xfId="0" applyFont="1" applyFill="1" applyBorder="1" applyAlignment="1" applyProtection="1">
      <alignment wrapText="1"/>
    </xf>
    <xf numFmtId="0" fontId="3" fillId="2" borderId="15" xfId="0" applyFont="1" applyFill="1" applyBorder="1" applyProtection="1"/>
    <xf numFmtId="0" fontId="3" fillId="2" borderId="10" xfId="0" applyFont="1" applyFill="1" applyBorder="1" applyProtection="1"/>
    <xf numFmtId="0" fontId="3" fillId="2" borderId="43" xfId="0" applyFont="1" applyFill="1" applyBorder="1" applyAlignment="1" applyProtection="1">
      <alignment wrapText="1"/>
    </xf>
    <xf numFmtId="2" fontId="3" fillId="2" borderId="23" xfId="0" applyNumberFormat="1" applyFont="1" applyFill="1" applyBorder="1" applyProtection="1"/>
    <xf numFmtId="2" fontId="3" fillId="2" borderId="43" xfId="0" applyNumberFormat="1" applyFont="1" applyFill="1" applyBorder="1" applyProtection="1"/>
    <xf numFmtId="0" fontId="3" fillId="2" borderId="1" xfId="0" applyFont="1" applyFill="1" applyBorder="1" applyAlignment="1" applyProtection="1">
      <alignment wrapText="1"/>
    </xf>
    <xf numFmtId="0" fontId="3" fillId="2" borderId="47" xfId="0" applyFont="1" applyFill="1" applyBorder="1" applyAlignment="1" applyProtection="1">
      <alignment horizontal="center" vertical="center"/>
    </xf>
    <xf numFmtId="0" fontId="3" fillId="2" borderId="17" xfId="0" applyFont="1" applyFill="1" applyBorder="1" applyProtection="1"/>
    <xf numFmtId="2" fontId="1" fillId="2" borderId="21" xfId="0" applyNumberFormat="1" applyFont="1" applyFill="1" applyBorder="1" applyProtection="1"/>
    <xf numFmtId="4" fontId="3" fillId="0" borderId="48" xfId="0" applyNumberFormat="1" applyFont="1" applyFill="1" applyBorder="1" applyAlignment="1" applyProtection="1">
      <alignment horizontal="right" vertical="center"/>
      <protection locked="0"/>
    </xf>
    <xf numFmtId="4" fontId="3" fillId="0" borderId="45" xfId="0" applyNumberFormat="1" applyFont="1" applyFill="1" applyBorder="1" applyAlignment="1" applyProtection="1">
      <alignment horizontal="right" vertical="center"/>
      <protection locked="0"/>
    </xf>
    <xf numFmtId="4" fontId="3" fillId="0" borderId="46" xfId="0" applyNumberFormat="1" applyFon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39" xfId="0" applyFont="1" applyFill="1" applyBorder="1" applyAlignment="1" applyProtection="1">
      <alignment horizontal="center"/>
    </xf>
    <xf numFmtId="4" fontId="3" fillId="2" borderId="44" xfId="0" applyNumberFormat="1" applyFont="1" applyFill="1" applyBorder="1" applyAlignment="1" applyProtection="1">
      <alignment horizontal="right" vertical="center"/>
    </xf>
    <xf numFmtId="167" fontId="3" fillId="0" borderId="31" xfId="0" applyNumberFormat="1" applyFont="1" applyFill="1" applyBorder="1" applyAlignment="1" applyProtection="1">
      <alignment horizontal="center" vertical="center"/>
      <protection locked="0"/>
    </xf>
    <xf numFmtId="167" fontId="3" fillId="0" borderId="32" xfId="0" applyNumberFormat="1" applyFont="1" applyFill="1" applyBorder="1" applyAlignment="1" applyProtection="1">
      <alignment horizontal="center" vertical="center"/>
      <protection locked="0"/>
    </xf>
    <xf numFmtId="167" fontId="3" fillId="0" borderId="15" xfId="0" applyNumberFormat="1" applyFont="1" applyFill="1" applyBorder="1" applyAlignment="1" applyProtection="1">
      <alignment horizontal="center" vertical="center"/>
      <protection locked="0"/>
    </xf>
    <xf numFmtId="167" fontId="3" fillId="0" borderId="23" xfId="0" applyNumberFormat="1" applyFont="1" applyFill="1" applyBorder="1" applyAlignment="1" applyProtection="1">
      <alignment horizontal="center" vertical="center"/>
      <protection locked="0"/>
    </xf>
    <xf numFmtId="0" fontId="3" fillId="4" borderId="22" xfId="0" applyFont="1" applyFill="1" applyBorder="1" applyAlignment="1" applyProtection="1">
      <alignment horizontal="center" vertical="center"/>
    </xf>
    <xf numFmtId="0" fontId="3" fillId="0" borderId="48" xfId="0" applyFont="1" applyFill="1" applyBorder="1" applyAlignment="1" applyProtection="1">
      <alignment vertical="center" wrapText="1"/>
      <protection locked="0"/>
    </xf>
    <xf numFmtId="0" fontId="3" fillId="0" borderId="45" xfId="0" applyFont="1" applyFill="1" applyBorder="1" applyAlignment="1" applyProtection="1">
      <alignment vertical="center" wrapText="1"/>
      <protection locked="0"/>
    </xf>
    <xf numFmtId="0" fontId="3" fillId="0" borderId="46" xfId="0" applyFont="1" applyFill="1" applyBorder="1" applyAlignment="1" applyProtection="1">
      <alignment vertical="center" wrapText="1"/>
      <protection locked="0"/>
    </xf>
    <xf numFmtId="0" fontId="3" fillId="0" borderId="18" xfId="0" applyFont="1" applyFill="1" applyBorder="1" applyAlignment="1" applyProtection="1">
      <alignment vertical="center" wrapText="1"/>
      <protection locked="0"/>
    </xf>
    <xf numFmtId="0" fontId="3" fillId="0" borderId="7" xfId="0" applyFont="1" applyFill="1" applyBorder="1" applyAlignment="1" applyProtection="1">
      <alignment vertical="center" wrapText="1"/>
      <protection locked="0"/>
    </xf>
    <xf numFmtId="165" fontId="3" fillId="2" borderId="4" xfId="0" applyNumberFormat="1" applyFont="1" applyFill="1" applyBorder="1" applyProtection="1"/>
    <xf numFmtId="14" fontId="3" fillId="0" borderId="51" xfId="0" applyNumberFormat="1" applyFont="1" applyFill="1" applyBorder="1" applyAlignment="1" applyProtection="1">
      <alignment horizontal="center" vertical="center"/>
      <protection locked="0"/>
    </xf>
    <xf numFmtId="14" fontId="3" fillId="0" borderId="6" xfId="0" applyNumberFormat="1" applyFont="1" applyFill="1" applyBorder="1" applyAlignment="1" applyProtection="1">
      <alignment horizontal="center" vertical="center"/>
      <protection locked="0"/>
    </xf>
    <xf numFmtId="14" fontId="3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Protection="1"/>
    <xf numFmtId="0" fontId="3" fillId="4" borderId="23" xfId="0" applyFont="1" applyFill="1" applyBorder="1" applyProtection="1"/>
    <xf numFmtId="0" fontId="3" fillId="4" borderId="24" xfId="0" applyFont="1" applyFill="1" applyBorder="1" applyProtection="1"/>
    <xf numFmtId="44" fontId="3" fillId="4" borderId="10" xfId="2" applyFont="1" applyFill="1" applyBorder="1" applyProtection="1"/>
    <xf numFmtId="44" fontId="3" fillId="4" borderId="5" xfId="2" applyFont="1" applyFill="1" applyBorder="1" applyProtection="1"/>
    <xf numFmtId="44" fontId="3" fillId="4" borderId="24" xfId="2" applyFont="1" applyFill="1" applyBorder="1" applyProtection="1"/>
    <xf numFmtId="0" fontId="1" fillId="0" borderId="0" xfId="0" applyFont="1" applyFill="1" applyBorder="1" applyAlignment="1" applyProtection="1">
      <alignment horizontal="left"/>
    </xf>
    <xf numFmtId="0" fontId="14" fillId="2" borderId="42" xfId="0" applyFont="1" applyFill="1" applyBorder="1" applyAlignment="1" applyProtection="1">
      <alignment wrapText="1"/>
    </xf>
    <xf numFmtId="0" fontId="14" fillId="2" borderId="4" xfId="0" applyFont="1" applyFill="1" applyBorder="1" applyProtection="1"/>
    <xf numFmtId="0" fontId="14" fillId="2" borderId="5" xfId="0" applyFont="1" applyFill="1" applyBorder="1" applyProtection="1"/>
    <xf numFmtId="0" fontId="10" fillId="2" borderId="47" xfId="0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40" fontId="3" fillId="0" borderId="0" xfId="0" applyNumberFormat="1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40" xfId="0" applyFont="1" applyFill="1" applyBorder="1" applyAlignment="1" applyProtection="1">
      <alignment horizontal="left" vertical="center"/>
    </xf>
    <xf numFmtId="0" fontId="10" fillId="0" borderId="9" xfId="0" applyFont="1" applyFill="1" applyBorder="1" applyAlignment="1" applyProtection="1">
      <alignment horizontal="left" vertical="center"/>
    </xf>
    <xf numFmtId="0" fontId="3" fillId="0" borderId="9" xfId="0" applyFont="1" applyFill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165" fontId="7" fillId="0" borderId="0" xfId="0" applyNumberFormat="1" applyFont="1" applyFill="1" applyBorder="1" applyAlignment="1" applyProtection="1">
      <alignment vertical="center"/>
    </xf>
    <xf numFmtId="165" fontId="3" fillId="0" borderId="0" xfId="0" applyNumberFormat="1" applyFont="1" applyFill="1" applyBorder="1" applyAlignment="1" applyProtection="1">
      <alignment vertical="center"/>
    </xf>
    <xf numFmtId="164" fontId="3" fillId="0" borderId="0" xfId="0" applyNumberFormat="1" applyFont="1" applyFill="1" applyBorder="1" applyAlignment="1" applyProtection="1">
      <alignment vertical="center"/>
    </xf>
    <xf numFmtId="165" fontId="3" fillId="2" borderId="21" xfId="0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10" fillId="0" borderId="40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165" fontId="3" fillId="3" borderId="1" xfId="0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165" fontId="4" fillId="0" borderId="0" xfId="0" applyNumberFormat="1" applyFont="1" applyFill="1" applyBorder="1" applyAlignment="1" applyProtection="1">
      <alignment vertical="center"/>
    </xf>
    <xf numFmtId="0" fontId="1" fillId="0" borderId="9" xfId="0" applyFont="1" applyBorder="1" applyAlignment="1" applyProtection="1">
      <alignment vertical="center"/>
    </xf>
    <xf numFmtId="165" fontId="1" fillId="2" borderId="1" xfId="0" applyNumberFormat="1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/>
    </xf>
    <xf numFmtId="1" fontId="3" fillId="2" borderId="39" xfId="0" applyNumberFormat="1" applyFont="1" applyFill="1" applyBorder="1" applyAlignment="1" applyProtection="1">
      <alignment horizontal="center" vertical="center"/>
    </xf>
    <xf numFmtId="167" fontId="3" fillId="2" borderId="50" xfId="0" applyNumberFormat="1" applyFont="1" applyFill="1" applyBorder="1" applyAlignment="1" applyProtection="1">
      <alignment horizontal="center" vertical="center"/>
    </xf>
    <xf numFmtId="167" fontId="3" fillId="2" borderId="32" xfId="0" applyNumberFormat="1" applyFont="1" applyFill="1" applyBorder="1" applyAlignment="1" applyProtection="1">
      <alignment horizontal="center" vertical="center"/>
    </xf>
    <xf numFmtId="166" fontId="3" fillId="2" borderId="48" xfId="0" applyNumberFormat="1" applyFont="1" applyFill="1" applyBorder="1" applyAlignment="1" applyProtection="1">
      <alignment horizontal="right" vertical="center"/>
    </xf>
    <xf numFmtId="1" fontId="3" fillId="2" borderId="45" xfId="0" applyNumberFormat="1" applyFont="1" applyFill="1" applyBorder="1" applyAlignment="1" applyProtection="1">
      <alignment horizontal="center" vertical="center"/>
    </xf>
    <xf numFmtId="167" fontId="3" fillId="2" borderId="8" xfId="0" applyNumberFormat="1" applyFont="1" applyFill="1" applyBorder="1" applyAlignment="1" applyProtection="1">
      <alignment horizontal="center" vertical="center"/>
    </xf>
    <xf numFmtId="167" fontId="3" fillId="2" borderId="23" xfId="0" applyNumberFormat="1" applyFont="1" applyFill="1" applyBorder="1" applyAlignment="1" applyProtection="1">
      <alignment horizontal="center" vertical="center"/>
    </xf>
    <xf numFmtId="166" fontId="3" fillId="2" borderId="45" xfId="0" applyNumberFormat="1" applyFont="1" applyFill="1" applyBorder="1" applyAlignment="1" applyProtection="1">
      <alignment horizontal="right" vertical="center"/>
    </xf>
    <xf numFmtId="1" fontId="3" fillId="2" borderId="47" xfId="0" applyNumberFormat="1" applyFont="1" applyFill="1" applyBorder="1" applyAlignment="1" applyProtection="1">
      <alignment horizontal="center" vertical="center"/>
    </xf>
    <xf numFmtId="167" fontId="3" fillId="2" borderId="13" xfId="0" applyNumberFormat="1" applyFont="1" applyFill="1" applyBorder="1" applyAlignment="1" applyProtection="1">
      <alignment horizontal="center" vertical="center"/>
    </xf>
    <xf numFmtId="167" fontId="3" fillId="2" borderId="24" xfId="0" applyNumberFormat="1" applyFont="1" applyFill="1" applyBorder="1" applyAlignment="1" applyProtection="1">
      <alignment horizontal="center" vertical="center"/>
    </xf>
    <xf numFmtId="166" fontId="3" fillId="2" borderId="46" xfId="0" applyNumberFormat="1" applyFont="1" applyFill="1" applyBorder="1" applyAlignment="1" applyProtection="1">
      <alignment horizontal="right" vertical="center"/>
    </xf>
    <xf numFmtId="4" fontId="1" fillId="2" borderId="47" xfId="0" applyNumberFormat="1" applyFont="1" applyFill="1" applyBorder="1" applyAlignment="1" applyProtection="1">
      <alignment horizontal="right" vertical="center"/>
    </xf>
    <xf numFmtId="4" fontId="1" fillId="2" borderId="3" xfId="0" applyNumberFormat="1" applyFont="1" applyFill="1" applyBorder="1" applyAlignment="1" applyProtection="1">
      <alignment horizontal="right" vertical="center"/>
    </xf>
    <xf numFmtId="165" fontId="0" fillId="0" borderId="0" xfId="2" applyNumberFormat="1" applyFont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vertical="center" wrapText="1"/>
    </xf>
    <xf numFmtId="0" fontId="3" fillId="2" borderId="21" xfId="0" applyFont="1" applyFill="1" applyBorder="1" applyAlignment="1" applyProtection="1">
      <alignment vertical="center"/>
    </xf>
    <xf numFmtId="14" fontId="9" fillId="0" borderId="21" xfId="0" applyNumberFormat="1" applyFont="1" applyBorder="1" applyAlignment="1" applyProtection="1">
      <alignment vertical="center"/>
      <protection locked="0"/>
    </xf>
    <xf numFmtId="0" fontId="3" fillId="0" borderId="48" xfId="0" applyFont="1" applyBorder="1" applyAlignment="1" applyProtection="1">
      <alignment horizontal="left" wrapText="1"/>
      <protection locked="0"/>
    </xf>
    <xf numFmtId="0" fontId="3" fillId="0" borderId="48" xfId="0" applyFont="1" applyFill="1" applyBorder="1" applyAlignment="1" applyProtection="1">
      <alignment horizontal="left" vertical="center" wrapText="1"/>
      <protection locked="0"/>
    </xf>
    <xf numFmtId="0" fontId="3" fillId="0" borderId="45" xfId="0" applyFont="1" applyBorder="1" applyAlignment="1" applyProtection="1">
      <alignment horizontal="left" wrapText="1"/>
      <protection locked="0"/>
    </xf>
    <xf numFmtId="0" fontId="3" fillId="0" borderId="45" xfId="0" applyFont="1" applyFill="1" applyBorder="1" applyAlignment="1" applyProtection="1">
      <alignment horizontal="left" vertical="center" wrapText="1"/>
      <protection locked="0"/>
    </xf>
    <xf numFmtId="0" fontId="3" fillId="0" borderId="46" xfId="0" applyFont="1" applyBorder="1" applyAlignment="1" applyProtection="1">
      <alignment horizontal="left" wrapText="1"/>
      <protection locked="0"/>
    </xf>
    <xf numFmtId="0" fontId="3" fillId="0" borderId="46" xfId="0" applyFont="1" applyFill="1" applyBorder="1" applyAlignment="1" applyProtection="1">
      <alignment horizontal="left" vertical="center" wrapText="1"/>
      <protection locked="0"/>
    </xf>
    <xf numFmtId="165" fontId="3" fillId="0" borderId="19" xfId="0" applyNumberFormat="1" applyFont="1" applyFill="1" applyBorder="1" applyAlignment="1" applyProtection="1">
      <alignment horizontal="left" vertical="center"/>
      <protection locked="0"/>
    </xf>
    <xf numFmtId="165" fontId="3" fillId="0" borderId="16" xfId="0" applyNumberFormat="1" applyFont="1" applyFill="1" applyBorder="1" applyAlignment="1" applyProtection="1">
      <alignment horizontal="left" vertical="center"/>
      <protection locked="0"/>
    </xf>
    <xf numFmtId="165" fontId="3" fillId="0" borderId="14" xfId="0" applyNumberFormat="1" applyFont="1" applyFill="1" applyBorder="1" applyAlignment="1" applyProtection="1">
      <alignment horizontal="left" vertical="center"/>
      <protection locked="0"/>
    </xf>
    <xf numFmtId="0" fontId="3" fillId="2" borderId="33" xfId="0" applyFont="1" applyFill="1" applyBorder="1" applyAlignment="1" applyProtection="1">
      <alignment horizontal="center"/>
    </xf>
    <xf numFmtId="0" fontId="3" fillId="2" borderId="34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left" vertical="center" wrapText="1"/>
    </xf>
    <xf numFmtId="0" fontId="4" fillId="2" borderId="28" xfId="0" applyFont="1" applyFill="1" applyBorder="1" applyAlignment="1" applyProtection="1">
      <alignment horizontal="left" vertical="center" wrapText="1"/>
    </xf>
    <xf numFmtId="0" fontId="4" fillId="2" borderId="39" xfId="0" applyFont="1" applyFill="1" applyBorder="1" applyAlignment="1" applyProtection="1">
      <alignment horizontal="center" vertical="center"/>
    </xf>
    <xf numFmtId="0" fontId="4" fillId="2" borderId="49" xfId="0" applyFont="1" applyFill="1" applyBorder="1" applyAlignment="1" applyProtection="1">
      <alignment horizontal="center" vertical="center"/>
    </xf>
    <xf numFmtId="0" fontId="4" fillId="2" borderId="47" xfId="0" applyFont="1" applyFill="1" applyBorder="1" applyAlignment="1" applyProtection="1">
      <alignment horizontal="center" vertical="center"/>
    </xf>
    <xf numFmtId="0" fontId="4" fillId="2" borderId="39" xfId="0" applyFont="1" applyFill="1" applyBorder="1" applyAlignment="1" applyProtection="1">
      <alignment horizontal="center" vertical="center" wrapText="1"/>
    </xf>
    <xf numFmtId="0" fontId="4" fillId="2" borderId="27" xfId="0" applyFont="1" applyFill="1" applyBorder="1" applyAlignment="1" applyProtection="1">
      <alignment horizontal="center" vertical="center" wrapText="1"/>
    </xf>
    <xf numFmtId="0" fontId="4" fillId="2" borderId="26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2" fontId="4" fillId="2" borderId="39" xfId="0" applyNumberFormat="1" applyFont="1" applyFill="1" applyBorder="1" applyAlignment="1" applyProtection="1">
      <alignment horizontal="center" vertical="center" wrapText="1"/>
    </xf>
    <xf numFmtId="2" fontId="4" fillId="2" borderId="49" xfId="0" applyNumberFormat="1" applyFont="1" applyFill="1" applyBorder="1" applyAlignment="1" applyProtection="1">
      <alignment horizontal="center" vertical="center" wrapText="1"/>
    </xf>
    <xf numFmtId="2" fontId="4" fillId="2" borderId="47" xfId="0" applyNumberFormat="1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 vertical="center"/>
    </xf>
    <xf numFmtId="0" fontId="5" fillId="2" borderId="39" xfId="0" applyFont="1" applyFill="1" applyBorder="1" applyAlignment="1" applyProtection="1">
      <alignment horizontal="center" wrapText="1"/>
    </xf>
    <xf numFmtId="0" fontId="5" fillId="2" borderId="49" xfId="0" applyFont="1" applyFill="1" applyBorder="1" applyAlignment="1" applyProtection="1">
      <alignment horizontal="center"/>
    </xf>
    <xf numFmtId="0" fontId="5" fillId="2" borderId="47" xfId="0" applyFont="1" applyFill="1" applyBorder="1" applyAlignment="1" applyProtection="1">
      <alignment horizontal="center"/>
    </xf>
    <xf numFmtId="40" fontId="12" fillId="2" borderId="27" xfId="0" applyNumberFormat="1" applyFont="1" applyFill="1" applyBorder="1" applyAlignment="1" applyProtection="1">
      <alignment horizontal="center" vertical="center"/>
    </xf>
    <xf numFmtId="40" fontId="12" fillId="2" borderId="26" xfId="0" applyNumberFormat="1" applyFont="1" applyFill="1" applyBorder="1" applyAlignment="1" applyProtection="1">
      <alignment horizontal="center" vertical="center"/>
    </xf>
    <xf numFmtId="0" fontId="1" fillId="2" borderId="31" xfId="0" applyFont="1" applyFill="1" applyBorder="1" applyAlignment="1" applyProtection="1">
      <alignment horizontal="center"/>
    </xf>
    <xf numFmtId="0" fontId="1" fillId="2" borderId="25" xfId="0" applyFont="1" applyFill="1" applyBorder="1" applyAlignment="1" applyProtection="1">
      <alignment horizontal="center"/>
    </xf>
    <xf numFmtId="0" fontId="1" fillId="2" borderId="32" xfId="0" applyFont="1" applyFill="1" applyBorder="1" applyAlignment="1" applyProtection="1">
      <alignment horizontal="center"/>
    </xf>
    <xf numFmtId="0" fontId="10" fillId="0" borderId="9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165" fontId="0" fillId="0" borderId="7" xfId="2" applyNumberFormat="1" applyFont="1" applyBorder="1" applyAlignment="1" applyProtection="1">
      <alignment vertical="center"/>
      <protection locked="0"/>
    </xf>
    <xf numFmtId="165" fontId="0" fillId="0" borderId="16" xfId="2" applyNumberFormat="1" applyFont="1" applyBorder="1" applyAlignment="1" applyProtection="1">
      <alignment vertical="center"/>
      <protection locked="0"/>
    </xf>
    <xf numFmtId="165" fontId="0" fillId="0" borderId="12" xfId="2" applyNumberFormat="1" applyFont="1" applyBorder="1" applyAlignment="1" applyProtection="1">
      <alignment vertical="center"/>
      <protection locked="0"/>
    </xf>
    <xf numFmtId="165" fontId="0" fillId="0" borderId="14" xfId="2" applyNumberFormat="1" applyFont="1" applyBorder="1" applyAlignment="1" applyProtection="1">
      <alignment vertical="center"/>
      <protection locked="0"/>
    </xf>
    <xf numFmtId="0" fontId="3" fillId="2" borderId="20" xfId="0" applyFont="1" applyFill="1" applyBorder="1" applyAlignment="1" applyProtection="1">
      <alignment vertical="center"/>
    </xf>
    <xf numFmtId="0" fontId="3" fillId="2" borderId="29" xfId="0" applyFont="1" applyFill="1" applyBorder="1" applyAlignment="1" applyProtection="1">
      <alignment vertical="center"/>
    </xf>
    <xf numFmtId="0" fontId="4" fillId="0" borderId="41" xfId="0" applyFont="1" applyFill="1" applyBorder="1" applyAlignment="1" applyProtection="1">
      <alignment horizontal="left" vertical="center"/>
      <protection locked="0"/>
    </xf>
    <xf numFmtId="0" fontId="4" fillId="0" borderId="43" xfId="0" applyFont="1" applyFill="1" applyBorder="1" applyAlignment="1" applyProtection="1">
      <alignment horizontal="left" vertical="center"/>
      <protection locked="0"/>
    </xf>
    <xf numFmtId="0" fontId="4" fillId="0" borderId="15" xfId="0" applyFont="1" applyFill="1" applyBorder="1" applyAlignment="1" applyProtection="1">
      <alignment horizontal="left" vertical="center"/>
      <protection locked="0"/>
    </xf>
    <xf numFmtId="0" fontId="4" fillId="0" borderId="23" xfId="0" applyFont="1" applyFill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4" fillId="0" borderId="24" xfId="0" applyFont="1" applyFill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0" fontId="4" fillId="0" borderId="36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 applyProtection="1">
      <alignment vertical="center"/>
      <protection locked="0"/>
    </xf>
    <xf numFmtId="0" fontId="4" fillId="0" borderId="37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alignment vertical="center"/>
      <protection locked="0"/>
    </xf>
    <xf numFmtId="0" fontId="3" fillId="2" borderId="17" xfId="0" applyFont="1" applyFill="1" applyBorder="1" applyAlignment="1" applyProtection="1">
      <alignment horizontal="left" vertical="center"/>
    </xf>
    <xf numFmtId="0" fontId="3" fillId="2" borderId="22" xfId="0" applyFont="1" applyFill="1" applyBorder="1" applyAlignment="1" applyProtection="1">
      <alignment horizontal="left" vertical="center"/>
    </xf>
    <xf numFmtId="0" fontId="3" fillId="2" borderId="21" xfId="0" applyFont="1" applyFill="1" applyBorder="1" applyAlignment="1" applyProtection="1">
      <alignment horizontal="left" vertical="center"/>
    </xf>
    <xf numFmtId="0" fontId="4" fillId="0" borderId="36" xfId="0" applyFont="1" applyFill="1" applyBorder="1" applyAlignment="1" applyProtection="1">
      <alignment horizontal="left" vertical="center"/>
      <protection locked="0"/>
    </xf>
    <xf numFmtId="0" fontId="4" fillId="0" borderId="16" xfId="0" applyFont="1" applyFill="1" applyBorder="1" applyAlignment="1" applyProtection="1">
      <alignment horizontal="left" vertical="center"/>
      <protection locked="0"/>
    </xf>
    <xf numFmtId="0" fontId="4" fillId="0" borderId="37" xfId="0" applyFont="1" applyFill="1" applyBorder="1" applyAlignment="1" applyProtection="1">
      <alignment horizontal="left" vertical="center"/>
      <protection locked="0"/>
    </xf>
    <xf numFmtId="0" fontId="4" fillId="0" borderId="14" xfId="0" applyFont="1" applyFill="1" applyBorder="1" applyAlignment="1" applyProtection="1">
      <alignment horizontal="left" vertical="center"/>
      <protection locked="0"/>
    </xf>
    <xf numFmtId="0" fontId="4" fillId="0" borderId="16" xfId="0" applyFont="1" applyFill="1" applyBorder="1" applyAlignment="1" applyProtection="1">
      <alignment vertical="center"/>
      <protection locked="0"/>
    </xf>
    <xf numFmtId="0" fontId="1" fillId="2" borderId="39" xfId="0" applyFont="1" applyFill="1" applyBorder="1" applyAlignment="1" applyProtection="1">
      <alignment horizontal="center"/>
    </xf>
    <xf numFmtId="0" fontId="1" fillId="2" borderId="49" xfId="0" applyFont="1" applyFill="1" applyBorder="1" applyAlignment="1" applyProtection="1">
      <alignment horizontal="center"/>
    </xf>
    <xf numFmtId="0" fontId="1" fillId="2" borderId="47" xfId="0" applyFont="1" applyFill="1" applyBorder="1" applyAlignment="1" applyProtection="1">
      <alignment horizontal="center"/>
    </xf>
    <xf numFmtId="167" fontId="1" fillId="2" borderId="22" xfId="0" applyNumberFormat="1" applyFont="1" applyFill="1" applyBorder="1" applyAlignment="1" applyProtection="1">
      <alignment horizontal="center" vertical="center"/>
    </xf>
    <xf numFmtId="167" fontId="1" fillId="2" borderId="3" xfId="0" applyNumberFormat="1" applyFont="1" applyFill="1" applyBorder="1" applyAlignment="1" applyProtection="1">
      <alignment horizontal="center" vertical="center"/>
    </xf>
    <xf numFmtId="0" fontId="1" fillId="2" borderId="17" xfId="0" applyFont="1" applyFill="1" applyBorder="1" applyAlignment="1" applyProtection="1">
      <alignment horizontal="center"/>
    </xf>
    <xf numFmtId="0" fontId="1" fillId="2" borderId="21" xfId="0" applyFont="1" applyFill="1" applyBorder="1" applyAlignment="1" applyProtection="1">
      <alignment horizontal="center"/>
    </xf>
    <xf numFmtId="0" fontId="4" fillId="2" borderId="33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1" fillId="2" borderId="22" xfId="0" applyFont="1" applyFill="1" applyBorder="1" applyAlignment="1" applyProtection="1">
      <alignment horizontal="center"/>
    </xf>
    <xf numFmtId="0" fontId="3" fillId="2" borderId="27" xfId="0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14" fillId="0" borderId="17" xfId="0" applyFont="1" applyFill="1" applyBorder="1" applyAlignment="1" applyProtection="1">
      <alignment horizontal="left" vertical="center" wrapText="1"/>
    </xf>
    <xf numFmtId="0" fontId="14" fillId="0" borderId="22" xfId="0" applyFont="1" applyFill="1" applyBorder="1" applyAlignment="1" applyProtection="1">
      <alignment horizontal="left" vertical="center" wrapText="1"/>
    </xf>
    <xf numFmtId="0" fontId="14" fillId="0" borderId="21" xfId="0" applyFont="1" applyFill="1" applyBorder="1" applyAlignment="1" applyProtection="1">
      <alignment horizontal="left" vertical="center" wrapText="1"/>
    </xf>
    <xf numFmtId="0" fontId="10" fillId="2" borderId="1" xfId="0" applyFont="1" applyFill="1" applyBorder="1" applyAlignment="1" applyProtection="1">
      <alignment horizontal="left" vertical="center" wrapText="1"/>
    </xf>
    <xf numFmtId="0" fontId="10" fillId="0" borderId="3" xfId="0" applyFont="1" applyBorder="1" applyAlignment="1" applyProtection="1">
      <alignment horizontal="left" vertical="center"/>
    </xf>
    <xf numFmtId="0" fontId="10" fillId="2" borderId="47" xfId="0" applyFont="1" applyFill="1" applyBorder="1" applyAlignment="1" applyProtection="1">
      <alignment horizontal="left" vertical="center"/>
    </xf>
    <xf numFmtId="0" fontId="9" fillId="0" borderId="17" xfId="0" applyFont="1" applyBorder="1" applyAlignment="1" applyProtection="1">
      <alignment horizontal="left" vertical="center"/>
      <protection locked="0"/>
    </xf>
    <xf numFmtId="0" fontId="9" fillId="0" borderId="22" xfId="0" applyFont="1" applyBorder="1" applyAlignment="1" applyProtection="1">
      <alignment horizontal="left" vertical="center"/>
      <protection locked="0"/>
    </xf>
    <xf numFmtId="0" fontId="9" fillId="0" borderId="21" xfId="0" applyFont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12" xfId="0" applyFont="1" applyFill="1" applyBorder="1" applyAlignment="1" applyProtection="1">
      <alignment horizontal="left" vertical="center"/>
      <protection locked="0"/>
    </xf>
    <xf numFmtId="0" fontId="3" fillId="0" borderId="36" xfId="0" applyFont="1" applyFill="1" applyBorder="1" applyAlignment="1" applyProtection="1">
      <alignment horizontal="left" vertical="center"/>
      <protection locked="0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3" fillId="0" borderId="16" xfId="0" applyFont="1" applyFill="1" applyBorder="1" applyAlignment="1" applyProtection="1">
      <alignment horizontal="left" vertical="center"/>
      <protection locked="0"/>
    </xf>
    <xf numFmtId="0" fontId="3" fillId="0" borderId="37" xfId="0" applyFont="1" applyFill="1" applyBorder="1" applyAlignment="1" applyProtection="1">
      <alignment horizontal="left" vertical="center"/>
      <protection locked="0"/>
    </xf>
    <xf numFmtId="0" fontId="3" fillId="0" borderId="12" xfId="0" applyFont="1" applyFill="1" applyBorder="1" applyAlignment="1" applyProtection="1">
      <alignment horizontal="left" vertical="center"/>
      <protection locked="0"/>
    </xf>
    <xf numFmtId="0" fontId="3" fillId="0" borderId="14" xfId="0" applyFont="1" applyFill="1" applyBorder="1" applyAlignment="1" applyProtection="1">
      <alignment horizontal="left" vertical="center"/>
      <protection locked="0"/>
    </xf>
    <xf numFmtId="0" fontId="10" fillId="2" borderId="17" xfId="0" applyFont="1" applyFill="1" applyBorder="1" applyAlignment="1" applyProtection="1">
      <alignment horizontal="center" vertical="center" wrapText="1"/>
    </xf>
    <xf numFmtId="0" fontId="10" fillId="2" borderId="22" xfId="0" applyFont="1" applyFill="1" applyBorder="1" applyAlignment="1" applyProtection="1">
      <alignment horizontal="center" vertical="center" wrapText="1"/>
    </xf>
    <xf numFmtId="0" fontId="10" fillId="2" borderId="2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35" xfId="0" applyFont="1" applyFill="1" applyBorder="1" applyAlignment="1" applyProtection="1">
      <alignment vertical="center"/>
      <protection locked="0"/>
    </xf>
    <xf numFmtId="0" fontId="4" fillId="0" borderId="18" xfId="0" applyFont="1" applyFill="1" applyBorder="1" applyAlignment="1" applyProtection="1">
      <alignment vertical="center"/>
      <protection locked="0"/>
    </xf>
    <xf numFmtId="165" fontId="0" fillId="0" borderId="18" xfId="2" applyNumberFormat="1" applyFont="1" applyBorder="1" applyAlignment="1" applyProtection="1">
      <alignment vertical="center"/>
      <protection locked="0"/>
    </xf>
    <xf numFmtId="165" fontId="0" fillId="0" borderId="19" xfId="2" applyNumberFormat="1" applyFont="1" applyBorder="1" applyAlignment="1" applyProtection="1">
      <alignment vertical="center"/>
      <protection locked="0"/>
    </xf>
    <xf numFmtId="0" fontId="4" fillId="0" borderId="19" xfId="0" applyFont="1" applyFill="1" applyBorder="1" applyAlignment="1" applyProtection="1">
      <alignment vertical="center"/>
      <protection locked="0"/>
    </xf>
    <xf numFmtId="0" fontId="3" fillId="2" borderId="22" xfId="0" applyFont="1" applyFill="1" applyBorder="1" applyAlignment="1" applyProtection="1">
      <alignment vertical="center"/>
    </xf>
    <xf numFmtId="0" fontId="0" fillId="2" borderId="21" xfId="0" applyFill="1" applyBorder="1" applyAlignment="1" applyProtection="1">
      <alignment vertical="center"/>
    </xf>
    <xf numFmtId="0" fontId="4" fillId="0" borderId="35" xfId="0" applyFont="1" applyFill="1" applyBorder="1" applyAlignment="1" applyProtection="1">
      <alignment horizontal="left" vertical="center"/>
      <protection locked="0"/>
    </xf>
    <xf numFmtId="0" fontId="4" fillId="0" borderId="19" xfId="0" applyFont="1" applyFill="1" applyBorder="1" applyAlignment="1" applyProtection="1">
      <alignment horizontal="left" vertical="center"/>
      <protection locked="0"/>
    </xf>
    <xf numFmtId="0" fontId="3" fillId="0" borderId="35" xfId="0" applyFont="1" applyFill="1" applyBorder="1" applyAlignment="1" applyProtection="1">
      <alignment horizontal="left" vertical="center"/>
      <protection locked="0"/>
    </xf>
    <xf numFmtId="0" fontId="3" fillId="0" borderId="18" xfId="0" applyFont="1" applyFill="1" applyBorder="1" applyAlignment="1" applyProtection="1">
      <alignment horizontal="left" vertical="center"/>
      <protection locked="0"/>
    </xf>
    <xf numFmtId="0" fontId="3" fillId="0" borderId="19" xfId="0" applyFont="1" applyFill="1" applyBorder="1" applyAlignment="1" applyProtection="1">
      <alignment horizontal="left" vertical="center"/>
      <protection locked="0"/>
    </xf>
    <xf numFmtId="0" fontId="4" fillId="0" borderId="18" xfId="0" applyFont="1" applyFill="1" applyBorder="1" applyAlignment="1" applyProtection="1">
      <alignment horizontal="left" vertical="center"/>
      <protection locked="0"/>
    </xf>
    <xf numFmtId="0" fontId="5" fillId="2" borderId="49" xfId="0" applyFont="1" applyFill="1" applyBorder="1" applyAlignment="1" applyProtection="1">
      <alignment horizontal="center" wrapText="1"/>
    </xf>
    <xf numFmtId="0" fontId="8" fillId="0" borderId="27" xfId="0" applyFont="1" applyFill="1" applyBorder="1" applyAlignment="1" applyProtection="1">
      <alignment horizontal="center" vertical="center"/>
    </xf>
    <xf numFmtId="0" fontId="8" fillId="0" borderId="26" xfId="0" applyFont="1" applyFill="1" applyBorder="1" applyAlignment="1" applyProtection="1">
      <alignment horizontal="center" vertical="center"/>
    </xf>
    <xf numFmtId="0" fontId="10" fillId="2" borderId="22" xfId="0" applyFont="1" applyFill="1" applyBorder="1" applyAlignment="1" applyProtection="1">
      <alignment horizontal="center" vertical="center"/>
    </xf>
    <xf numFmtId="0" fontId="10" fillId="2" borderId="21" xfId="0" applyFont="1" applyFill="1" applyBorder="1" applyAlignment="1" applyProtection="1">
      <alignment horizontal="center" vertical="center"/>
    </xf>
    <xf numFmtId="0" fontId="10" fillId="2" borderId="17" xfId="0" applyFont="1" applyFill="1" applyBorder="1" applyAlignment="1" applyProtection="1">
      <alignment horizontal="right" vertical="center"/>
    </xf>
    <xf numFmtId="0" fontId="10" fillId="2" borderId="22" xfId="0" applyFont="1" applyFill="1" applyBorder="1" applyAlignment="1" applyProtection="1">
      <alignment horizontal="right" vertical="center"/>
    </xf>
  </cellXfs>
  <cellStyles count="3">
    <cellStyle name="Standard" xfId="0" builtinId="0"/>
    <cellStyle name="Standard 2" xfId="1"/>
    <cellStyle name="Währung" xfId="2" builtinId="4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CCCC"/>
      <color rgb="FFFFFFFF"/>
      <color rgb="FFFF505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AA44"/>
  <sheetViews>
    <sheetView showGridLines="0" showRowColHeaders="0" tabSelected="1" zoomScaleNormal="100" workbookViewId="0">
      <selection activeCell="D2" sqref="D2:O2"/>
    </sheetView>
  </sheetViews>
  <sheetFormatPr baseColWidth="10" defaultColWidth="11.44140625" defaultRowHeight="13.2" x14ac:dyDescent="0.25"/>
  <cols>
    <col min="1" max="1" width="2" style="2" bestFit="1" customWidth="1"/>
    <col min="2" max="2" width="17.33203125" style="2" customWidth="1"/>
    <col min="3" max="3" width="14.44140625" style="2" customWidth="1"/>
    <col min="4" max="4" width="10.5546875" style="2" customWidth="1"/>
    <col min="5" max="5" width="22.44140625" style="2" customWidth="1"/>
    <col min="6" max="6" width="12.6640625" style="2" customWidth="1"/>
    <col min="7" max="7" width="12.44140625" style="2" customWidth="1"/>
    <col min="8" max="8" width="8.33203125" style="2" customWidth="1"/>
    <col min="9" max="9" width="5.5546875" style="2" customWidth="1"/>
    <col min="10" max="10" width="6.44140625" style="2" customWidth="1"/>
    <col min="11" max="12" width="7.5546875" style="2" customWidth="1"/>
    <col min="13" max="13" width="13.5546875" style="2" customWidth="1"/>
    <col min="14" max="14" width="14.44140625" style="2" customWidth="1"/>
    <col min="15" max="15" width="13.5546875" style="2" customWidth="1"/>
    <col min="16" max="16" width="18" style="2" customWidth="1"/>
    <col min="17" max="17" width="21.33203125" style="2" customWidth="1"/>
    <col min="18" max="18" width="12.5546875" style="2" customWidth="1"/>
    <col min="19" max="19" width="7.5546875" style="2" hidden="1" customWidth="1"/>
    <col min="20" max="20" width="12.6640625" style="11" hidden="1" customWidth="1"/>
    <col min="21" max="22" width="12.6640625" style="2" hidden="1" customWidth="1"/>
    <col min="23" max="23" width="18.44140625" style="2" hidden="1" customWidth="1"/>
    <col min="24" max="26" width="16.33203125" style="2" hidden="1" customWidth="1"/>
    <col min="27" max="27" width="17.5546875" style="2" hidden="1" customWidth="1"/>
    <col min="28" max="28" width="11.44140625" style="2" customWidth="1"/>
    <col min="29" max="16384" width="11.44140625" style="2"/>
  </cols>
  <sheetData>
    <row r="1" spans="1:27" ht="38.1" customHeight="1" thickBot="1" x14ac:dyDescent="0.3">
      <c r="B1" s="239" t="s">
        <v>67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1"/>
      <c r="R1" s="16"/>
    </row>
    <row r="2" spans="1:27" ht="24" customHeight="1" thickBot="1" x14ac:dyDescent="0.3">
      <c r="B2" s="227" t="s">
        <v>61</v>
      </c>
      <c r="C2" s="227"/>
      <c r="D2" s="228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30"/>
      <c r="P2" s="100" t="s">
        <v>35</v>
      </c>
      <c r="Q2" s="145"/>
      <c r="R2" s="16"/>
    </row>
    <row r="3" spans="1:27" s="1" customFormat="1" ht="24" customHeight="1" thickBot="1" x14ac:dyDescent="0.35">
      <c r="B3" s="225" t="s">
        <v>66</v>
      </c>
      <c r="C3" s="225"/>
      <c r="D3" s="228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30"/>
      <c r="R3" s="4"/>
      <c r="T3" s="7"/>
    </row>
    <row r="4" spans="1:27" s="1" customFormat="1" ht="24" customHeight="1" thickBot="1" x14ac:dyDescent="0.45">
      <c r="B4" s="30"/>
      <c r="C4" s="30"/>
      <c r="D4" s="127"/>
      <c r="E4" s="127"/>
      <c r="F4" s="263" t="s">
        <v>70</v>
      </c>
      <c r="G4" s="264"/>
      <c r="H4" s="261">
        <v>2025</v>
      </c>
      <c r="I4" s="261"/>
      <c r="J4" s="262"/>
      <c r="K4" s="259"/>
      <c r="L4" s="260"/>
      <c r="M4" s="127"/>
      <c r="N4" s="127"/>
      <c r="O4" s="127"/>
      <c r="P4" s="127"/>
      <c r="Q4" s="7"/>
      <c r="R4" s="4"/>
      <c r="T4" s="7"/>
    </row>
    <row r="5" spans="1:27" s="101" customFormat="1" ht="19.95" customHeight="1" thickBot="1" x14ac:dyDescent="0.3">
      <c r="B5" s="226" t="s">
        <v>49</v>
      </c>
      <c r="C5" s="226"/>
      <c r="D5" s="226"/>
      <c r="E5" s="226"/>
      <c r="F5" s="226"/>
      <c r="G5" s="226"/>
      <c r="H5" s="226"/>
      <c r="I5" s="226"/>
      <c r="J5" s="102"/>
      <c r="K5" s="102"/>
      <c r="L5" s="102"/>
      <c r="M5" s="102"/>
      <c r="N5" s="102"/>
      <c r="O5" s="102"/>
      <c r="P5" s="102"/>
      <c r="Q5" s="16"/>
      <c r="T5" s="175" t="s">
        <v>21</v>
      </c>
      <c r="U5" s="176"/>
      <c r="V5" s="176"/>
      <c r="W5" s="176"/>
      <c r="X5" s="176"/>
      <c r="Y5" s="176"/>
      <c r="Z5" s="176"/>
      <c r="AA5" s="155"/>
    </row>
    <row r="6" spans="1:27" s="24" customFormat="1" ht="13.8" thickBot="1" x14ac:dyDescent="0.3">
      <c r="A6" s="208"/>
      <c r="B6" s="43" t="s">
        <v>8</v>
      </c>
      <c r="C6" s="43" t="s">
        <v>9</v>
      </c>
      <c r="D6" s="43" t="s">
        <v>10</v>
      </c>
      <c r="E6" s="43" t="s">
        <v>11</v>
      </c>
      <c r="F6" s="217" t="s">
        <v>12</v>
      </c>
      <c r="G6" s="217"/>
      <c r="H6" s="43" t="s">
        <v>13</v>
      </c>
      <c r="I6" s="213" t="s">
        <v>14</v>
      </c>
      <c r="J6" s="214"/>
      <c r="K6" s="213" t="s">
        <v>15</v>
      </c>
      <c r="L6" s="214"/>
      <c r="M6" s="43" t="s">
        <v>16</v>
      </c>
      <c r="N6" s="43" t="s">
        <v>17</v>
      </c>
      <c r="O6" s="43" t="s">
        <v>18</v>
      </c>
      <c r="P6" s="43" t="s">
        <v>19</v>
      </c>
      <c r="Q6" s="43" t="s">
        <v>22</v>
      </c>
      <c r="R6" s="25"/>
      <c r="T6" s="177" t="s">
        <v>60</v>
      </c>
      <c r="U6" s="178"/>
      <c r="V6" s="178"/>
      <c r="W6" s="179"/>
      <c r="X6" s="54"/>
      <c r="Y6" s="54"/>
      <c r="Z6" s="54"/>
      <c r="AA6" s="156"/>
    </row>
    <row r="7" spans="1:27" s="24" customFormat="1" ht="13.5" customHeight="1" thickBot="1" x14ac:dyDescent="0.3">
      <c r="A7" s="209"/>
      <c r="B7" s="159" t="s">
        <v>3</v>
      </c>
      <c r="C7" s="159" t="s">
        <v>4</v>
      </c>
      <c r="D7" s="162" t="s">
        <v>32</v>
      </c>
      <c r="E7" s="74" t="s">
        <v>25</v>
      </c>
      <c r="F7" s="163" t="s">
        <v>36</v>
      </c>
      <c r="G7" s="164"/>
      <c r="H7" s="167" t="s">
        <v>29</v>
      </c>
      <c r="I7" s="164" t="s">
        <v>39</v>
      </c>
      <c r="J7" s="164"/>
      <c r="K7" s="163" t="s">
        <v>47</v>
      </c>
      <c r="L7" s="215"/>
      <c r="M7" s="218" t="s">
        <v>7</v>
      </c>
      <c r="N7" s="219"/>
      <c r="O7" s="219"/>
      <c r="P7" s="219"/>
      <c r="Q7" s="172"/>
      <c r="R7" s="25"/>
      <c r="T7" s="55" t="s">
        <v>42</v>
      </c>
      <c r="U7" s="56" t="s">
        <v>43</v>
      </c>
      <c r="V7" s="56" t="s">
        <v>44</v>
      </c>
      <c r="W7" s="57" t="s">
        <v>45</v>
      </c>
      <c r="X7" s="58"/>
      <c r="Y7" s="58"/>
      <c r="Z7" s="58"/>
      <c r="AA7" s="59"/>
    </row>
    <row r="8" spans="1:27" ht="64.2" customHeight="1" thickBot="1" x14ac:dyDescent="0.3">
      <c r="A8" s="209"/>
      <c r="B8" s="160"/>
      <c r="C8" s="160"/>
      <c r="D8" s="160"/>
      <c r="E8" s="157" t="s">
        <v>59</v>
      </c>
      <c r="F8" s="165"/>
      <c r="G8" s="166"/>
      <c r="H8" s="168"/>
      <c r="I8" s="166"/>
      <c r="J8" s="166"/>
      <c r="K8" s="165"/>
      <c r="L8" s="216"/>
      <c r="M8" s="220"/>
      <c r="N8" s="221"/>
      <c r="O8" s="221"/>
      <c r="P8" s="221"/>
      <c r="Q8" s="173"/>
      <c r="R8" s="16"/>
      <c r="T8" s="93">
        <v>61000</v>
      </c>
      <c r="U8" s="94">
        <v>82900</v>
      </c>
      <c r="V8" s="94">
        <v>65300</v>
      </c>
      <c r="W8" s="95">
        <v>59900</v>
      </c>
      <c r="X8" s="170" t="s">
        <v>40</v>
      </c>
      <c r="Y8" s="171"/>
      <c r="Z8" s="80">
        <v>365</v>
      </c>
      <c r="AA8" s="67"/>
    </row>
    <row r="9" spans="1:27" ht="105" customHeight="1" thickBot="1" x14ac:dyDescent="0.3">
      <c r="A9" s="210"/>
      <c r="B9" s="161"/>
      <c r="C9" s="161"/>
      <c r="D9" s="161"/>
      <c r="E9" s="158"/>
      <c r="F9" s="45" t="s">
        <v>37</v>
      </c>
      <c r="G9" s="40" t="s">
        <v>38</v>
      </c>
      <c r="H9" s="169"/>
      <c r="I9" s="29" t="s">
        <v>5</v>
      </c>
      <c r="J9" s="39" t="s">
        <v>6</v>
      </c>
      <c r="K9" s="29" t="s">
        <v>5</v>
      </c>
      <c r="L9" s="39" t="s">
        <v>6</v>
      </c>
      <c r="M9" s="73" t="s">
        <v>34</v>
      </c>
      <c r="N9" s="73" t="s">
        <v>68</v>
      </c>
      <c r="O9" s="73" t="s">
        <v>33</v>
      </c>
      <c r="P9" s="73" t="s">
        <v>69</v>
      </c>
      <c r="Q9" s="174"/>
      <c r="R9" s="5"/>
      <c r="T9" s="60" t="s">
        <v>20</v>
      </c>
      <c r="U9" s="97" t="s">
        <v>46</v>
      </c>
      <c r="V9" s="53" t="s">
        <v>28</v>
      </c>
      <c r="W9" s="53" t="s">
        <v>26</v>
      </c>
      <c r="X9" s="53" t="s">
        <v>58</v>
      </c>
      <c r="Y9" s="53"/>
      <c r="Z9" s="63"/>
      <c r="AA9" s="66" t="s">
        <v>30</v>
      </c>
    </row>
    <row r="10" spans="1:27" x14ac:dyDescent="0.25">
      <c r="A10" s="50">
        <v>1</v>
      </c>
      <c r="B10" s="146"/>
      <c r="C10" s="147"/>
      <c r="D10" s="81"/>
      <c r="E10" s="84"/>
      <c r="F10" s="46"/>
      <c r="G10" s="87"/>
      <c r="H10" s="128">
        <f t="shared" ref="H10:H17" si="0">IF(DATEDIF(F10,G10,"d")&gt;0,DATEDIF(F10,G10,"d")+1,0)</f>
        <v>0</v>
      </c>
      <c r="I10" s="129">
        <v>39</v>
      </c>
      <c r="J10" s="130">
        <v>50</v>
      </c>
      <c r="K10" s="76"/>
      <c r="L10" s="77"/>
      <c r="M10" s="70"/>
      <c r="N10" s="131">
        <f t="shared" ref="N10:N16" si="1">IF(V10=0,0,((V10/T10/$Z$8*H10*W10)))</f>
        <v>0</v>
      </c>
      <c r="O10" s="70"/>
      <c r="P10" s="75">
        <f t="shared" ref="P10:P17" si="2">IF(V10=0,0,((V10/T10/$Z$8*H10*X10)))</f>
        <v>0</v>
      </c>
      <c r="Q10" s="172"/>
      <c r="R10" s="15"/>
      <c r="S10" s="3"/>
      <c r="T10" s="61">
        <f t="shared" ref="T10:T17" si="3">I10*60+J10</f>
        <v>2390</v>
      </c>
      <c r="U10" s="98">
        <f>T10/5</f>
        <v>478</v>
      </c>
      <c r="V10" s="41">
        <f t="shared" ref="V10:V17" si="4">IF((K10*60+L10)&lt;T10,(K10*60)+L10,T10)</f>
        <v>0</v>
      </c>
      <c r="W10" s="86" t="b">
        <f t="shared" ref="W10:W17" si="5">IF(E10=$T$7,$T$8,IF(E10=$U$7,$U$8,IF(E10=$V$7,$V$8,IF(E10=$W$7,$W$8))))</f>
        <v>0</v>
      </c>
      <c r="X10" s="90">
        <f t="shared" ref="X10:X17" si="6">IF(N10&gt;0,8000,0)</f>
        <v>0</v>
      </c>
      <c r="Y10" s="90"/>
      <c r="Z10" s="91"/>
      <c r="AA10" s="65">
        <f t="shared" ref="AA10:AA17" si="7">(H10/$Z$8)*(V10/T10)</f>
        <v>0</v>
      </c>
    </row>
    <row r="11" spans="1:27" x14ac:dyDescent="0.25">
      <c r="A11" s="51">
        <v>2</v>
      </c>
      <c r="B11" s="148"/>
      <c r="C11" s="149"/>
      <c r="D11" s="82"/>
      <c r="E11" s="85"/>
      <c r="F11" s="47"/>
      <c r="G11" s="88"/>
      <c r="H11" s="132">
        <f t="shared" si="0"/>
        <v>0</v>
      </c>
      <c r="I11" s="133">
        <v>39</v>
      </c>
      <c r="J11" s="134">
        <v>50</v>
      </c>
      <c r="K11" s="78"/>
      <c r="L11" s="79"/>
      <c r="M11" s="71"/>
      <c r="N11" s="135">
        <f t="shared" si="1"/>
        <v>0</v>
      </c>
      <c r="O11" s="71"/>
      <c r="P11" s="75">
        <f t="shared" si="2"/>
        <v>0</v>
      </c>
      <c r="Q11" s="173"/>
      <c r="R11" s="15"/>
      <c r="S11" s="3"/>
      <c r="T11" s="61">
        <f t="shared" si="3"/>
        <v>2390</v>
      </c>
      <c r="U11" s="98">
        <f t="shared" ref="U11:U16" si="8">T11/5</f>
        <v>478</v>
      </c>
      <c r="V11" s="41">
        <f t="shared" si="4"/>
        <v>0</v>
      </c>
      <c r="W11" s="86" t="b">
        <f t="shared" si="5"/>
        <v>0</v>
      </c>
      <c r="X11" s="90">
        <f t="shared" si="6"/>
        <v>0</v>
      </c>
      <c r="Y11" s="90"/>
      <c r="Z11" s="91"/>
      <c r="AA11" s="64">
        <f t="shared" si="7"/>
        <v>0</v>
      </c>
    </row>
    <row r="12" spans="1:27" x14ac:dyDescent="0.25">
      <c r="A12" s="51">
        <v>3</v>
      </c>
      <c r="B12" s="148"/>
      <c r="C12" s="149"/>
      <c r="D12" s="82"/>
      <c r="E12" s="85"/>
      <c r="F12" s="47"/>
      <c r="G12" s="88"/>
      <c r="H12" s="132">
        <f t="shared" si="0"/>
        <v>0</v>
      </c>
      <c r="I12" s="133">
        <v>39</v>
      </c>
      <c r="J12" s="134">
        <v>50</v>
      </c>
      <c r="K12" s="78"/>
      <c r="L12" s="79"/>
      <c r="M12" s="71"/>
      <c r="N12" s="135">
        <f t="shared" si="1"/>
        <v>0</v>
      </c>
      <c r="O12" s="71"/>
      <c r="P12" s="75">
        <f t="shared" si="2"/>
        <v>0</v>
      </c>
      <c r="Q12" s="173"/>
      <c r="R12" s="15"/>
      <c r="S12" s="3"/>
      <c r="T12" s="61">
        <f t="shared" si="3"/>
        <v>2390</v>
      </c>
      <c r="U12" s="98">
        <f t="shared" si="8"/>
        <v>478</v>
      </c>
      <c r="V12" s="41">
        <f t="shared" si="4"/>
        <v>0</v>
      </c>
      <c r="W12" s="86" t="b">
        <f t="shared" si="5"/>
        <v>0</v>
      </c>
      <c r="X12" s="90">
        <f t="shared" si="6"/>
        <v>0</v>
      </c>
      <c r="Y12" s="90"/>
      <c r="Z12" s="91"/>
      <c r="AA12" s="64">
        <f t="shared" si="7"/>
        <v>0</v>
      </c>
    </row>
    <row r="13" spans="1:27" x14ac:dyDescent="0.25">
      <c r="A13" s="51">
        <v>4</v>
      </c>
      <c r="B13" s="148"/>
      <c r="C13" s="149"/>
      <c r="D13" s="82"/>
      <c r="E13" s="85"/>
      <c r="F13" s="47"/>
      <c r="G13" s="88"/>
      <c r="H13" s="132">
        <f t="shared" si="0"/>
        <v>0</v>
      </c>
      <c r="I13" s="133">
        <v>39</v>
      </c>
      <c r="J13" s="134">
        <v>50</v>
      </c>
      <c r="K13" s="78"/>
      <c r="L13" s="79"/>
      <c r="M13" s="71"/>
      <c r="N13" s="135">
        <f t="shared" si="1"/>
        <v>0</v>
      </c>
      <c r="O13" s="71"/>
      <c r="P13" s="75">
        <f t="shared" si="2"/>
        <v>0</v>
      </c>
      <c r="Q13" s="258"/>
      <c r="R13" s="15"/>
      <c r="S13" s="3"/>
      <c r="T13" s="61">
        <f t="shared" si="3"/>
        <v>2390</v>
      </c>
      <c r="U13" s="98">
        <f t="shared" si="8"/>
        <v>478</v>
      </c>
      <c r="V13" s="41">
        <f t="shared" si="4"/>
        <v>0</v>
      </c>
      <c r="W13" s="86" t="b">
        <f t="shared" si="5"/>
        <v>0</v>
      </c>
      <c r="X13" s="90">
        <f t="shared" si="6"/>
        <v>0</v>
      </c>
      <c r="Y13" s="90"/>
      <c r="Z13" s="91"/>
      <c r="AA13" s="64">
        <f t="shared" si="7"/>
        <v>0</v>
      </c>
    </row>
    <row r="14" spans="1:27" ht="13.35" customHeight="1" x14ac:dyDescent="0.25">
      <c r="A14" s="51">
        <v>5</v>
      </c>
      <c r="B14" s="148"/>
      <c r="C14" s="149"/>
      <c r="D14" s="82"/>
      <c r="E14" s="85"/>
      <c r="F14" s="47"/>
      <c r="G14" s="88"/>
      <c r="H14" s="132">
        <f t="shared" si="0"/>
        <v>0</v>
      </c>
      <c r="I14" s="133">
        <v>39</v>
      </c>
      <c r="J14" s="134">
        <v>50</v>
      </c>
      <c r="K14" s="78"/>
      <c r="L14" s="79"/>
      <c r="M14" s="71"/>
      <c r="N14" s="135">
        <f t="shared" si="1"/>
        <v>0</v>
      </c>
      <c r="O14" s="71"/>
      <c r="P14" s="75">
        <f t="shared" si="2"/>
        <v>0</v>
      </c>
      <c r="Q14" s="173"/>
      <c r="R14" s="15"/>
      <c r="S14" s="3"/>
      <c r="T14" s="61">
        <f t="shared" si="3"/>
        <v>2390</v>
      </c>
      <c r="U14" s="98">
        <f t="shared" si="8"/>
        <v>478</v>
      </c>
      <c r="V14" s="41">
        <f t="shared" si="4"/>
        <v>0</v>
      </c>
      <c r="W14" s="86" t="b">
        <f t="shared" si="5"/>
        <v>0</v>
      </c>
      <c r="X14" s="90">
        <f t="shared" si="6"/>
        <v>0</v>
      </c>
      <c r="Y14" s="90"/>
      <c r="Z14" s="91"/>
      <c r="AA14" s="64">
        <f t="shared" si="7"/>
        <v>0</v>
      </c>
    </row>
    <row r="15" spans="1:27" x14ac:dyDescent="0.25">
      <c r="A15" s="51">
        <v>6</v>
      </c>
      <c r="B15" s="148"/>
      <c r="C15" s="149"/>
      <c r="D15" s="82"/>
      <c r="E15" s="85"/>
      <c r="F15" s="47"/>
      <c r="G15" s="88"/>
      <c r="H15" s="132">
        <f t="shared" si="0"/>
        <v>0</v>
      </c>
      <c r="I15" s="133">
        <v>39</v>
      </c>
      <c r="J15" s="134">
        <v>50</v>
      </c>
      <c r="K15" s="78"/>
      <c r="L15" s="79"/>
      <c r="M15" s="71"/>
      <c r="N15" s="135">
        <f t="shared" si="1"/>
        <v>0</v>
      </c>
      <c r="O15" s="71"/>
      <c r="P15" s="75">
        <f t="shared" si="2"/>
        <v>0</v>
      </c>
      <c r="Q15" s="173"/>
      <c r="R15" s="15"/>
      <c r="S15" s="3"/>
      <c r="T15" s="61">
        <f t="shared" si="3"/>
        <v>2390</v>
      </c>
      <c r="U15" s="98">
        <f t="shared" si="8"/>
        <v>478</v>
      </c>
      <c r="V15" s="41">
        <f t="shared" si="4"/>
        <v>0</v>
      </c>
      <c r="W15" s="86" t="b">
        <f t="shared" si="5"/>
        <v>0</v>
      </c>
      <c r="X15" s="90">
        <f t="shared" si="6"/>
        <v>0</v>
      </c>
      <c r="Y15" s="90"/>
      <c r="Z15" s="91"/>
      <c r="AA15" s="64">
        <f t="shared" si="7"/>
        <v>0</v>
      </c>
    </row>
    <row r="16" spans="1:27" ht="13.35" customHeight="1" x14ac:dyDescent="0.25">
      <c r="A16" s="51">
        <v>7</v>
      </c>
      <c r="B16" s="148"/>
      <c r="C16" s="149"/>
      <c r="D16" s="82"/>
      <c r="E16" s="85"/>
      <c r="F16" s="47"/>
      <c r="G16" s="88"/>
      <c r="H16" s="132">
        <f t="shared" si="0"/>
        <v>0</v>
      </c>
      <c r="I16" s="133">
        <v>39</v>
      </c>
      <c r="J16" s="134">
        <v>50</v>
      </c>
      <c r="K16" s="78"/>
      <c r="L16" s="79"/>
      <c r="M16" s="71"/>
      <c r="N16" s="135">
        <f t="shared" si="1"/>
        <v>0</v>
      </c>
      <c r="O16" s="71"/>
      <c r="P16" s="75">
        <f t="shared" si="2"/>
        <v>0</v>
      </c>
      <c r="Q16" s="258"/>
      <c r="R16" s="15"/>
      <c r="S16" s="3"/>
      <c r="T16" s="61">
        <f t="shared" si="3"/>
        <v>2390</v>
      </c>
      <c r="U16" s="98">
        <f t="shared" si="8"/>
        <v>478</v>
      </c>
      <c r="V16" s="41">
        <f t="shared" si="4"/>
        <v>0</v>
      </c>
      <c r="W16" s="86" t="b">
        <f t="shared" si="5"/>
        <v>0</v>
      </c>
      <c r="X16" s="90">
        <f t="shared" si="6"/>
        <v>0</v>
      </c>
      <c r="Y16" s="90"/>
      <c r="Z16" s="91"/>
      <c r="AA16" s="64">
        <f t="shared" si="7"/>
        <v>0</v>
      </c>
    </row>
    <row r="17" spans="1:27" ht="13.35" customHeight="1" thickBot="1" x14ac:dyDescent="0.3">
      <c r="A17" s="52">
        <v>8</v>
      </c>
      <c r="B17" s="150"/>
      <c r="C17" s="151"/>
      <c r="D17" s="83"/>
      <c r="E17" s="85"/>
      <c r="F17" s="48"/>
      <c r="G17" s="89"/>
      <c r="H17" s="136">
        <f t="shared" si="0"/>
        <v>0</v>
      </c>
      <c r="I17" s="137">
        <v>39</v>
      </c>
      <c r="J17" s="138">
        <v>50</v>
      </c>
      <c r="K17" s="49"/>
      <c r="L17" s="31"/>
      <c r="M17" s="72"/>
      <c r="N17" s="139">
        <f>IF(AND(V17&gt;0,V17&lt;U17),0,IF((V17/T17/$Z$8*H17*W17)&lt;W17,(V17/T17/$Z$8*H17*W17),W17))</f>
        <v>0</v>
      </c>
      <c r="O17" s="72"/>
      <c r="P17" s="44">
        <f t="shared" si="2"/>
        <v>0</v>
      </c>
      <c r="Q17" s="173"/>
      <c r="S17" s="3"/>
      <c r="T17" s="62">
        <f t="shared" si="3"/>
        <v>2390</v>
      </c>
      <c r="U17" s="99">
        <f>T17/5</f>
        <v>478</v>
      </c>
      <c r="V17" s="42">
        <f t="shared" si="4"/>
        <v>0</v>
      </c>
      <c r="W17" s="86" t="b">
        <f t="shared" si="5"/>
        <v>0</v>
      </c>
      <c r="X17" s="90">
        <f t="shared" si="6"/>
        <v>0</v>
      </c>
      <c r="Y17" s="90"/>
      <c r="Z17" s="92"/>
      <c r="AA17" s="64">
        <f t="shared" si="7"/>
        <v>0</v>
      </c>
    </row>
    <row r="18" spans="1:27" ht="26.7" customHeight="1" thickBot="1" x14ac:dyDescent="0.3">
      <c r="A18" s="8"/>
      <c r="B18" s="222" t="s">
        <v>41</v>
      </c>
      <c r="C18" s="223"/>
      <c r="D18" s="223"/>
      <c r="E18" s="223"/>
      <c r="F18" s="223"/>
      <c r="G18" s="223"/>
      <c r="H18" s="223"/>
      <c r="I18" s="223"/>
      <c r="J18" s="223"/>
      <c r="K18" s="224"/>
      <c r="L18" s="211" t="s">
        <v>23</v>
      </c>
      <c r="M18" s="212"/>
      <c r="N18" s="140">
        <f t="shared" ref="N18:P18" si="9">SUM(N10:N17)</f>
        <v>0</v>
      </c>
      <c r="O18" s="141">
        <f t="shared" si="9"/>
        <v>0</v>
      </c>
      <c r="P18" s="140">
        <f t="shared" si="9"/>
        <v>0</v>
      </c>
      <c r="Q18" s="143"/>
      <c r="S18" s="3"/>
      <c r="T18" s="8"/>
      <c r="U18" s="8"/>
      <c r="V18" s="8"/>
      <c r="Z18" s="68" t="s">
        <v>31</v>
      </c>
      <c r="AA18" s="69">
        <f>SUM(AA10:AA17)</f>
        <v>0</v>
      </c>
    </row>
    <row r="19" spans="1:27" s="101" customFormat="1" ht="15.6" customHeight="1" thickBot="1" x14ac:dyDescent="0.3">
      <c r="B19" s="242" t="s">
        <v>27</v>
      </c>
      <c r="C19" s="243"/>
      <c r="D19" s="243"/>
      <c r="E19" s="243"/>
      <c r="F19" s="243"/>
      <c r="G19" s="243"/>
      <c r="H19" s="243"/>
      <c r="I19" s="243"/>
      <c r="J19" s="243"/>
      <c r="K19" s="103"/>
      <c r="L19" s="103"/>
      <c r="M19" s="17"/>
      <c r="N19" s="17"/>
      <c r="O19" s="17"/>
      <c r="P19" s="17"/>
      <c r="Q19" s="32">
        <f>SUM(M10:M17)</f>
        <v>0</v>
      </c>
      <c r="S19" s="104"/>
      <c r="T19" s="103"/>
    </row>
    <row r="20" spans="1:27" s="101" customFormat="1" ht="15.6" customHeight="1" thickBot="1" x14ac:dyDescent="0.3">
      <c r="B20" s="242" t="s">
        <v>48</v>
      </c>
      <c r="C20" s="243"/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104"/>
      <c r="Q20" s="35"/>
      <c r="S20" s="104"/>
      <c r="T20" s="105"/>
      <c r="U20" s="104"/>
    </row>
    <row r="21" spans="1:27" s="101" customFormat="1" ht="15.6" customHeight="1" thickBot="1" x14ac:dyDescent="0.3">
      <c r="B21" s="107" t="s">
        <v>49</v>
      </c>
      <c r="C21" s="108"/>
      <c r="D21" s="108"/>
      <c r="E21" s="108"/>
      <c r="F21" s="108"/>
      <c r="G21" s="36"/>
      <c r="H21" s="36"/>
      <c r="I21" s="36"/>
      <c r="J21" s="36"/>
      <c r="K21" s="36"/>
      <c r="L21" s="36"/>
      <c r="M21" s="36"/>
      <c r="N21" s="109"/>
      <c r="O21" s="109"/>
      <c r="P21" s="109"/>
      <c r="Q21" s="32">
        <f>SUM(Q19:Q20)</f>
        <v>0</v>
      </c>
      <c r="R21" s="110"/>
      <c r="S21" s="18"/>
      <c r="T21" s="105"/>
      <c r="U21" s="104"/>
    </row>
    <row r="22" spans="1:27" x14ac:dyDescent="0.25">
      <c r="B22" s="96"/>
      <c r="C22" s="96"/>
      <c r="D22" s="96"/>
      <c r="E22" s="96"/>
      <c r="F22" s="96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0"/>
      <c r="S22" s="12"/>
      <c r="T22" s="13"/>
      <c r="U22" s="3"/>
    </row>
    <row r="23" spans="1:27" s="101" customFormat="1" ht="17.399999999999999" x14ac:dyDescent="0.25">
      <c r="B23" s="115" t="s">
        <v>50</v>
      </c>
      <c r="C23" s="116"/>
      <c r="D23" s="116"/>
      <c r="E23" s="116"/>
      <c r="F23" s="116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11"/>
      <c r="S23" s="18"/>
      <c r="T23" s="105"/>
      <c r="U23" s="104"/>
    </row>
    <row r="24" spans="1:27" s="101" customFormat="1" ht="15" customHeight="1" thickBot="1" x14ac:dyDescent="0.3">
      <c r="B24" s="106" t="s">
        <v>51</v>
      </c>
      <c r="C24" s="106"/>
      <c r="D24" s="106"/>
      <c r="E24" s="106"/>
      <c r="F24" s="106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11"/>
      <c r="S24" s="18"/>
      <c r="T24" s="105"/>
      <c r="U24" s="104"/>
    </row>
    <row r="25" spans="1:27" s="101" customFormat="1" ht="15" customHeight="1" thickBot="1" x14ac:dyDescent="0.3">
      <c r="B25" s="200" t="s">
        <v>2</v>
      </c>
      <c r="C25" s="201"/>
      <c r="D25" s="200" t="s">
        <v>64</v>
      </c>
      <c r="E25" s="201"/>
      <c r="F25" s="201"/>
      <c r="G25" s="201"/>
      <c r="H25" s="201"/>
      <c r="I25" s="201"/>
      <c r="J25" s="201"/>
      <c r="K25" s="201"/>
      <c r="L25" s="202"/>
      <c r="M25" s="250" t="s">
        <v>1</v>
      </c>
      <c r="N25" s="251"/>
      <c r="O25" s="26"/>
      <c r="P25" s="18"/>
      <c r="Q25" s="111"/>
      <c r="S25" s="18"/>
      <c r="T25" s="105"/>
      <c r="U25" s="104"/>
    </row>
    <row r="26" spans="1:27" s="101" customFormat="1" ht="15" customHeight="1" x14ac:dyDescent="0.25">
      <c r="B26" s="245"/>
      <c r="C26" s="246"/>
      <c r="D26" s="245"/>
      <c r="E26" s="246"/>
      <c r="F26" s="246"/>
      <c r="G26" s="246"/>
      <c r="H26" s="246"/>
      <c r="I26" s="246"/>
      <c r="J26" s="246"/>
      <c r="K26" s="246"/>
      <c r="L26" s="249"/>
      <c r="M26" s="247"/>
      <c r="N26" s="248"/>
      <c r="O26" s="142"/>
      <c r="P26" s="18"/>
      <c r="Q26" s="111"/>
      <c r="S26" s="18"/>
      <c r="T26" s="105"/>
      <c r="U26" s="104"/>
    </row>
    <row r="27" spans="1:27" s="101" customFormat="1" ht="15" customHeight="1" thickBot="1" x14ac:dyDescent="0.3">
      <c r="B27" s="196"/>
      <c r="C27" s="197"/>
      <c r="D27" s="196"/>
      <c r="E27" s="197"/>
      <c r="F27" s="197"/>
      <c r="G27" s="197"/>
      <c r="H27" s="197"/>
      <c r="I27" s="197"/>
      <c r="J27" s="197"/>
      <c r="K27" s="197"/>
      <c r="L27" s="207"/>
      <c r="M27" s="182"/>
      <c r="N27" s="183"/>
      <c r="O27" s="142"/>
      <c r="P27" s="18"/>
      <c r="Q27" s="111"/>
      <c r="S27" s="18"/>
      <c r="T27" s="105"/>
      <c r="U27" s="104"/>
    </row>
    <row r="28" spans="1:27" s="101" customFormat="1" ht="15" customHeight="1" thickBot="1" x14ac:dyDescent="0.3">
      <c r="B28" s="198"/>
      <c r="C28" s="199"/>
      <c r="D28" s="198"/>
      <c r="E28" s="199"/>
      <c r="F28" s="199"/>
      <c r="G28" s="199"/>
      <c r="H28" s="199"/>
      <c r="I28" s="199"/>
      <c r="J28" s="199"/>
      <c r="K28" s="199"/>
      <c r="L28" s="244"/>
      <c r="M28" s="184"/>
      <c r="N28" s="185"/>
      <c r="O28" s="19"/>
      <c r="P28" s="19"/>
      <c r="Q28" s="20">
        <f>SUM(M26:N28)</f>
        <v>0</v>
      </c>
      <c r="S28" s="18"/>
      <c r="T28" s="105"/>
      <c r="U28" s="104"/>
    </row>
    <row r="29" spans="1:27" s="101" customFormat="1" ht="15" customHeight="1" x14ac:dyDescent="0.25">
      <c r="B29" s="21"/>
      <c r="C29" s="21"/>
      <c r="D29" s="21"/>
      <c r="E29" s="21"/>
      <c r="F29" s="22"/>
      <c r="G29" s="22"/>
      <c r="H29" s="22"/>
      <c r="I29" s="23"/>
      <c r="J29" s="23"/>
      <c r="K29" s="22"/>
      <c r="L29" s="22"/>
      <c r="M29" s="22"/>
      <c r="N29" s="22"/>
      <c r="O29" s="22"/>
      <c r="P29" s="23"/>
      <c r="Q29" s="112"/>
      <c r="S29" s="18"/>
      <c r="T29" s="105"/>
      <c r="U29" s="104"/>
    </row>
    <row r="30" spans="1:27" s="101" customFormat="1" ht="15" customHeight="1" thickBot="1" x14ac:dyDescent="0.3">
      <c r="B30" s="106" t="s">
        <v>63</v>
      </c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4"/>
      <c r="Q30" s="104"/>
      <c r="S30" s="18"/>
      <c r="T30" s="105"/>
      <c r="U30" s="104"/>
    </row>
    <row r="31" spans="1:27" s="101" customFormat="1" ht="15" customHeight="1" thickBot="1" x14ac:dyDescent="0.3">
      <c r="B31" s="186" t="s">
        <v>0</v>
      </c>
      <c r="C31" s="187"/>
      <c r="D31" s="200" t="s">
        <v>62</v>
      </c>
      <c r="E31" s="202"/>
      <c r="F31" s="200" t="s">
        <v>65</v>
      </c>
      <c r="G31" s="201"/>
      <c r="H31" s="201"/>
      <c r="I31" s="201"/>
      <c r="J31" s="201"/>
      <c r="K31" s="201"/>
      <c r="L31" s="202"/>
      <c r="M31" s="200" t="s">
        <v>24</v>
      </c>
      <c r="N31" s="201"/>
      <c r="O31" s="202"/>
      <c r="P31" s="144" t="s">
        <v>1</v>
      </c>
      <c r="Q31" s="34"/>
      <c r="S31" s="18"/>
      <c r="T31" s="105"/>
      <c r="U31" s="104"/>
    </row>
    <row r="32" spans="1:27" s="101" customFormat="1" ht="15" customHeight="1" x14ac:dyDescent="0.25">
      <c r="B32" s="188"/>
      <c r="C32" s="189"/>
      <c r="D32" s="252"/>
      <c r="E32" s="253"/>
      <c r="F32" s="252"/>
      <c r="G32" s="257"/>
      <c r="H32" s="257"/>
      <c r="I32" s="257"/>
      <c r="J32" s="257"/>
      <c r="K32" s="257"/>
      <c r="L32" s="253"/>
      <c r="M32" s="254"/>
      <c r="N32" s="255"/>
      <c r="O32" s="256"/>
      <c r="P32" s="152"/>
      <c r="Q32" s="113"/>
      <c r="S32" s="18"/>
      <c r="T32" s="105"/>
      <c r="U32" s="104"/>
    </row>
    <row r="33" spans="2:21" s="101" customFormat="1" ht="15" customHeight="1" x14ac:dyDescent="0.25">
      <c r="B33" s="190"/>
      <c r="C33" s="191"/>
      <c r="D33" s="203"/>
      <c r="E33" s="204"/>
      <c r="F33" s="203"/>
      <c r="G33" s="231"/>
      <c r="H33" s="231"/>
      <c r="I33" s="231"/>
      <c r="J33" s="231"/>
      <c r="K33" s="231"/>
      <c r="L33" s="204"/>
      <c r="M33" s="233"/>
      <c r="N33" s="234"/>
      <c r="O33" s="235"/>
      <c r="P33" s="153"/>
      <c r="Q33" s="113"/>
      <c r="S33" s="18"/>
      <c r="T33" s="105"/>
      <c r="U33" s="104"/>
    </row>
    <row r="34" spans="2:21" s="101" customFormat="1" ht="15" customHeight="1" thickBot="1" x14ac:dyDescent="0.3">
      <c r="B34" s="194"/>
      <c r="C34" s="195"/>
      <c r="D34" s="203"/>
      <c r="E34" s="204"/>
      <c r="F34" s="203"/>
      <c r="G34" s="231"/>
      <c r="H34" s="231"/>
      <c r="I34" s="231"/>
      <c r="J34" s="231"/>
      <c r="K34" s="231"/>
      <c r="L34" s="204"/>
      <c r="M34" s="233"/>
      <c r="N34" s="234"/>
      <c r="O34" s="235"/>
      <c r="P34" s="153"/>
      <c r="Q34" s="113"/>
      <c r="S34" s="18"/>
      <c r="T34" s="105"/>
      <c r="U34" s="104"/>
    </row>
    <row r="35" spans="2:21" s="101" customFormat="1" ht="15" customHeight="1" thickBot="1" x14ac:dyDescent="0.3">
      <c r="B35" s="192"/>
      <c r="C35" s="193"/>
      <c r="D35" s="205"/>
      <c r="E35" s="206"/>
      <c r="F35" s="205"/>
      <c r="G35" s="232"/>
      <c r="H35" s="232"/>
      <c r="I35" s="232"/>
      <c r="J35" s="232"/>
      <c r="K35" s="232"/>
      <c r="L35" s="206"/>
      <c r="M35" s="236"/>
      <c r="N35" s="237"/>
      <c r="O35" s="238"/>
      <c r="P35" s="154"/>
      <c r="Q35" s="114">
        <f>SUM(P32:P35)</f>
        <v>0</v>
      </c>
      <c r="S35" s="18"/>
      <c r="T35" s="105"/>
      <c r="U35" s="104"/>
    </row>
    <row r="36" spans="2:21" s="101" customFormat="1" ht="18" thickBot="1" x14ac:dyDescent="0.3">
      <c r="B36" s="117" t="s">
        <v>52</v>
      </c>
      <c r="C36" s="38"/>
      <c r="D36" s="38"/>
      <c r="E36" s="38"/>
      <c r="F36" s="37"/>
      <c r="G36" s="37"/>
      <c r="H36" s="37"/>
      <c r="I36" s="36"/>
      <c r="J36" s="36"/>
      <c r="K36" s="37"/>
      <c r="L36" s="37"/>
      <c r="M36" s="37"/>
      <c r="N36" s="37"/>
      <c r="O36" s="37"/>
      <c r="P36" s="36"/>
      <c r="Q36" s="32">
        <f>Q21-Q28-Q35-Q43</f>
        <v>0</v>
      </c>
      <c r="S36" s="18"/>
      <c r="T36" s="105"/>
      <c r="U36" s="104"/>
    </row>
    <row r="37" spans="2:21" x14ac:dyDescent="0.25">
      <c r="B37" s="21"/>
      <c r="C37" s="21"/>
      <c r="D37" s="21"/>
      <c r="E37" s="21"/>
      <c r="F37" s="22"/>
      <c r="G37" s="22"/>
      <c r="H37" s="22"/>
      <c r="I37" s="23"/>
      <c r="J37" s="23"/>
      <c r="K37" s="22"/>
      <c r="L37" s="22"/>
      <c r="M37" s="22"/>
      <c r="N37" s="22"/>
      <c r="O37" s="22"/>
      <c r="P37" s="23"/>
      <c r="Q37" s="33"/>
      <c r="S37" s="12"/>
      <c r="T37" s="13"/>
      <c r="U37" s="3"/>
    </row>
    <row r="38" spans="2:21" s="122" customFormat="1" ht="18" thickBot="1" x14ac:dyDescent="0.3">
      <c r="B38" s="181" t="s">
        <v>53</v>
      </c>
      <c r="C38" s="181"/>
      <c r="D38" s="181"/>
      <c r="E38" s="120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04"/>
      <c r="S38" s="123"/>
      <c r="T38" s="124"/>
      <c r="U38" s="123"/>
    </row>
    <row r="39" spans="2:21" s="101" customFormat="1" ht="15" customHeight="1" thickBot="1" x14ac:dyDescent="0.3">
      <c r="B39" s="118" t="s">
        <v>54</v>
      </c>
      <c r="C39" s="118"/>
      <c r="D39" s="118"/>
      <c r="E39" s="118"/>
      <c r="F39" s="104"/>
      <c r="G39" s="104"/>
      <c r="H39" s="104"/>
      <c r="K39" s="104"/>
      <c r="L39" s="104"/>
      <c r="M39" s="104"/>
      <c r="N39" s="104"/>
      <c r="O39" s="104"/>
      <c r="P39" s="104"/>
      <c r="Q39" s="119">
        <f>O18</f>
        <v>0</v>
      </c>
      <c r="S39" s="104"/>
      <c r="T39" s="103"/>
      <c r="U39" s="104"/>
    </row>
    <row r="40" spans="2:21" s="101" customFormat="1" ht="15" customHeight="1" thickBot="1" x14ac:dyDescent="0.3">
      <c r="B40" s="118" t="s">
        <v>55</v>
      </c>
      <c r="C40" s="118"/>
      <c r="D40" s="118"/>
      <c r="E40" s="118"/>
      <c r="F40" s="104"/>
      <c r="G40" s="104"/>
      <c r="H40" s="104"/>
      <c r="K40" s="104"/>
      <c r="L40" s="104"/>
      <c r="M40" s="104"/>
      <c r="N40" s="104"/>
      <c r="O40" s="104"/>
      <c r="P40" s="104"/>
      <c r="Q40" s="119">
        <f>IF(Q20&gt;P18,P18,Q20)</f>
        <v>0</v>
      </c>
      <c r="S40" s="104"/>
      <c r="T40" s="103"/>
      <c r="U40" s="104"/>
    </row>
    <row r="41" spans="2:21" s="101" customFormat="1" ht="15" customHeight="1" thickBot="1" x14ac:dyDescent="0.3">
      <c r="B41" s="104" t="s">
        <v>56</v>
      </c>
      <c r="C41" s="118"/>
      <c r="D41" s="118"/>
      <c r="E41" s="118"/>
      <c r="F41" s="104"/>
      <c r="G41" s="104"/>
      <c r="H41" s="104"/>
      <c r="K41" s="104"/>
      <c r="L41" s="104"/>
      <c r="M41" s="104"/>
      <c r="N41" s="104"/>
      <c r="O41" s="104"/>
      <c r="P41" s="104"/>
      <c r="Q41" s="119">
        <v>0</v>
      </c>
      <c r="S41" s="104"/>
      <c r="T41" s="105"/>
      <c r="U41" s="104"/>
    </row>
    <row r="42" spans="2:21" ht="13.8" thickBot="1" x14ac:dyDescent="0.3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33"/>
      <c r="S42" s="3"/>
      <c r="T42" s="13"/>
      <c r="U42" s="3"/>
    </row>
    <row r="43" spans="2:21" s="101" customFormat="1" ht="18" thickBot="1" x14ac:dyDescent="0.3">
      <c r="B43" s="180" t="s">
        <v>57</v>
      </c>
      <c r="C43" s="180"/>
      <c r="D43" s="180"/>
      <c r="E43" s="180"/>
      <c r="F43" s="180"/>
      <c r="G43" s="180"/>
      <c r="H43" s="180"/>
      <c r="I43" s="180"/>
      <c r="J43" s="180"/>
      <c r="K43" s="125"/>
      <c r="L43" s="125"/>
      <c r="M43" s="125"/>
      <c r="N43" s="125"/>
      <c r="O43" s="125"/>
      <c r="P43" s="125"/>
      <c r="Q43" s="126">
        <f>SUM(Q39:Q41)</f>
        <v>0</v>
      </c>
      <c r="S43" s="104"/>
      <c r="T43" s="124"/>
      <c r="U43" s="104"/>
    </row>
    <row r="44" spans="2:21" x14ac:dyDescent="0.25">
      <c r="C44" s="27"/>
      <c r="D44" s="28"/>
      <c r="E44" s="28"/>
      <c r="F44" s="28"/>
      <c r="G44" s="28"/>
      <c r="H44" s="28"/>
      <c r="I44" s="28"/>
      <c r="J44" s="28"/>
      <c r="K44" s="28"/>
      <c r="L44" s="3"/>
      <c r="M44" s="3"/>
      <c r="N44" s="3"/>
      <c r="O44" s="3"/>
      <c r="P44" s="3"/>
      <c r="Q44" s="3"/>
      <c r="R44" s="9"/>
      <c r="S44" s="3"/>
      <c r="T44" s="6"/>
      <c r="U44" s="3"/>
    </row>
  </sheetData>
  <sheetProtection algorithmName="SHA-512" hashValue="0eir1tiZZBwaeRB3hRB/y990OnQolVI4vmcsUYrHpuDTsAZ9LCqYoxKwF2dsfReJ6ISYehQ2xwUpQCbn/jX0bw==" saltValue="S2bvPuZJttd8UfivgPqjNA==" spinCount="100000" sheet="1" selectLockedCells="1"/>
  <protectedRanges>
    <protectedRange sqref="B19:L19 C34 K18:L18 B32:C33 B35:C35 C36:P36 B26:P29 C10:I18 D32:P35 J10:L17 B18 B37:P37 N10:N17 Q20" name="Bereich1"/>
    <protectedRange sqref="D1:E1" name="Bereich1_1"/>
  </protectedRanges>
  <mergeCells count="68">
    <mergeCell ref="D32:E32"/>
    <mergeCell ref="M31:O31"/>
    <mergeCell ref="M32:O32"/>
    <mergeCell ref="M33:O33"/>
    <mergeCell ref="D3:Q3"/>
    <mergeCell ref="F32:L32"/>
    <mergeCell ref="F33:L33"/>
    <mergeCell ref="Q13:Q15"/>
    <mergeCell ref="Q16:Q17"/>
    <mergeCell ref="F4:G4"/>
    <mergeCell ref="H4:J4"/>
    <mergeCell ref="F34:L34"/>
    <mergeCell ref="F35:L35"/>
    <mergeCell ref="M34:O34"/>
    <mergeCell ref="M35:O35"/>
    <mergeCell ref="B1:Q1"/>
    <mergeCell ref="B19:J19"/>
    <mergeCell ref="B20:O20"/>
    <mergeCell ref="D28:L28"/>
    <mergeCell ref="B26:C26"/>
    <mergeCell ref="D31:E31"/>
    <mergeCell ref="M26:N26"/>
    <mergeCell ref="D26:L26"/>
    <mergeCell ref="B25:C25"/>
    <mergeCell ref="M25:N25"/>
    <mergeCell ref="D25:L25"/>
    <mergeCell ref="Q10:Q12"/>
    <mergeCell ref="B3:C3"/>
    <mergeCell ref="B5:I5"/>
    <mergeCell ref="B2:C2"/>
    <mergeCell ref="K4:L4"/>
    <mergeCell ref="D2:O2"/>
    <mergeCell ref="A6:A9"/>
    <mergeCell ref="L18:M18"/>
    <mergeCell ref="K6:L6"/>
    <mergeCell ref="I6:J6"/>
    <mergeCell ref="I7:J8"/>
    <mergeCell ref="K7:L8"/>
    <mergeCell ref="F6:G6"/>
    <mergeCell ref="M7:P8"/>
    <mergeCell ref="B18:K18"/>
    <mergeCell ref="B43:J43"/>
    <mergeCell ref="B38:D38"/>
    <mergeCell ref="M27:N27"/>
    <mergeCell ref="M28:N28"/>
    <mergeCell ref="B31:C31"/>
    <mergeCell ref="B32:C32"/>
    <mergeCell ref="B33:C33"/>
    <mergeCell ref="B35:C35"/>
    <mergeCell ref="B34:C34"/>
    <mergeCell ref="B27:C27"/>
    <mergeCell ref="B28:C28"/>
    <mergeCell ref="F31:L31"/>
    <mergeCell ref="D33:E33"/>
    <mergeCell ref="D34:E34"/>
    <mergeCell ref="D35:E35"/>
    <mergeCell ref="D27:L27"/>
    <mergeCell ref="AA5:AA6"/>
    <mergeCell ref="E8:E9"/>
    <mergeCell ref="B7:B9"/>
    <mergeCell ref="C7:C9"/>
    <mergeCell ref="D7:D9"/>
    <mergeCell ref="F7:G8"/>
    <mergeCell ref="H7:H9"/>
    <mergeCell ref="X8:Y8"/>
    <mergeCell ref="Q7:Q9"/>
    <mergeCell ref="T5:Z5"/>
    <mergeCell ref="T6:W6"/>
  </mergeCells>
  <phoneticPr fontId="0" type="noConversion"/>
  <conditionalFormatting sqref="M10">
    <cfRule type="cellIs" dxfId="25" priority="74" operator="greaterThan">
      <formula>N10*1.25</formula>
    </cfRule>
  </conditionalFormatting>
  <conditionalFormatting sqref="O10">
    <cfRule type="cellIs" dxfId="24" priority="53" operator="greaterThan">
      <formula>M10</formula>
    </cfRule>
    <cfRule type="cellIs" dxfId="23" priority="68" operator="greaterThan">
      <formula>N10</formula>
    </cfRule>
  </conditionalFormatting>
  <conditionalFormatting sqref="O11">
    <cfRule type="cellIs" dxfId="22" priority="51" operator="greaterThan">
      <formula>M11</formula>
    </cfRule>
    <cfRule type="cellIs" dxfId="21" priority="52" operator="greaterThan">
      <formula>N11</formula>
    </cfRule>
  </conditionalFormatting>
  <conditionalFormatting sqref="M14">
    <cfRule type="cellIs" dxfId="20" priority="36" operator="greaterThan">
      <formula>N14*1.25</formula>
    </cfRule>
  </conditionalFormatting>
  <conditionalFormatting sqref="O12">
    <cfRule type="cellIs" dxfId="19" priority="19" operator="greaterThan">
      <formula>M12</formula>
    </cfRule>
    <cfRule type="cellIs" dxfId="18" priority="20" operator="greaterThan">
      <formula>N12</formula>
    </cfRule>
  </conditionalFormatting>
  <conditionalFormatting sqref="O13">
    <cfRule type="cellIs" dxfId="17" priority="17" operator="greaterThan">
      <formula>M13</formula>
    </cfRule>
    <cfRule type="cellIs" dxfId="16" priority="18" operator="greaterThan">
      <formula>N13</formula>
    </cfRule>
  </conditionalFormatting>
  <conditionalFormatting sqref="O14">
    <cfRule type="cellIs" dxfId="15" priority="15" operator="greaterThan">
      <formula>M14</formula>
    </cfRule>
    <cfRule type="cellIs" dxfId="14" priority="16" operator="greaterThan">
      <formula>N14</formula>
    </cfRule>
  </conditionalFormatting>
  <conditionalFormatting sqref="O15">
    <cfRule type="cellIs" dxfId="13" priority="13" operator="greaterThan">
      <formula>M15</formula>
    </cfRule>
    <cfRule type="cellIs" dxfId="12" priority="14" operator="greaterThan">
      <formula>N15</formula>
    </cfRule>
  </conditionalFormatting>
  <conditionalFormatting sqref="O16">
    <cfRule type="cellIs" dxfId="11" priority="11" operator="greaterThan">
      <formula>M16</formula>
    </cfRule>
    <cfRule type="cellIs" dxfId="10" priority="12" operator="greaterThan">
      <formula>N16</formula>
    </cfRule>
  </conditionalFormatting>
  <conditionalFormatting sqref="O17">
    <cfRule type="cellIs" dxfId="9" priority="9" operator="greaterThan">
      <formula>M17</formula>
    </cfRule>
    <cfRule type="cellIs" dxfId="8" priority="10" operator="greaterThan">
      <formula>N17</formula>
    </cfRule>
  </conditionalFormatting>
  <conditionalFormatting sqref="M13">
    <cfRule type="cellIs" dxfId="7" priority="8" operator="greaterThan">
      <formula>N13*1.25</formula>
    </cfRule>
  </conditionalFormatting>
  <conditionalFormatting sqref="M12">
    <cfRule type="cellIs" dxfId="6" priority="7" operator="greaterThan">
      <formula>N12*1.25</formula>
    </cfRule>
  </conditionalFormatting>
  <conditionalFormatting sqref="M11">
    <cfRule type="cellIs" dxfId="5" priority="6" operator="greaterThan">
      <formula>N11*1.25</formula>
    </cfRule>
  </conditionalFormatting>
  <conditionalFormatting sqref="M15">
    <cfRule type="cellIs" dxfId="4" priority="5" operator="greaterThan">
      <formula>N15*1.25</formula>
    </cfRule>
  </conditionalFormatting>
  <conditionalFormatting sqref="M16">
    <cfRule type="cellIs" dxfId="3" priority="4" operator="greaterThan">
      <formula>N16*1.25</formula>
    </cfRule>
  </conditionalFormatting>
  <conditionalFormatting sqref="M17">
    <cfRule type="cellIs" dxfId="2" priority="3" operator="greaterThan">
      <formula>N17*1.25</formula>
    </cfRule>
  </conditionalFormatting>
  <conditionalFormatting sqref="Q39">
    <cfRule type="cellIs" dxfId="1" priority="1" operator="greaterThan">
      <formula>$N$18</formula>
    </cfRule>
    <cfRule type="cellIs" dxfId="0" priority="2" operator="greaterThan">
      <formula>$N$18</formula>
    </cfRule>
  </conditionalFormatting>
  <dataValidations xWindow="1485" yWindow="675" count="3">
    <dataValidation allowBlank="1" showErrorMessage="1" promptTitle="Pauschale Büroerstausstattung" sqref="Q42"/>
    <dataValidation type="list" allowBlank="1" showInputMessage="1" showErrorMessage="1" sqref="E10:E17">
      <formula1>"Nummer 1,Nummer 2,Nummer 3,Nummer 4"</formula1>
    </dataValidation>
    <dataValidation type="list" allowBlank="1" showInputMessage="1" showErrorMessage="1" sqref="D10:D17">
      <formula1>"m,w,d"</formula1>
    </dataValidation>
  </dataValidations>
  <printOptions horizontalCentered="1" verticalCentered="1"/>
  <pageMargins left="0.19685039370078741" right="0.19685039370078741" top="0.27559055118110237" bottom="0" header="0.19685039370078741" footer="0.11811023622047245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RowHeight="13.2" x14ac:dyDescent="0.25"/>
  <sheetData>
    <row r="1" spans="1:1" x14ac:dyDescent="0.25">
      <c r="A1">
        <v>2025</v>
      </c>
    </row>
    <row r="2" spans="1:1" x14ac:dyDescent="0.25">
      <c r="A2">
        <v>2026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Berechnung</vt:lpstr>
      <vt:lpstr>Tabelle1</vt:lpstr>
      <vt:lpstr>Berechnung!Druckbereich</vt:lpstr>
    </vt:vector>
  </TitlesOfParts>
  <Company>Bezirksregierung Arnsberg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Nutzer;niels.meier@bra.nrw.de</dc:creator>
  <cp:lastModifiedBy>Meier, Niels</cp:lastModifiedBy>
  <cp:lastPrinted>2024-10-25T04:57:04Z</cp:lastPrinted>
  <dcterms:created xsi:type="dcterms:W3CDTF">2004-10-25T07:14:37Z</dcterms:created>
  <dcterms:modified xsi:type="dcterms:W3CDTF">2025-04-16T05:02:31Z</dcterms:modified>
</cp:coreProperties>
</file>