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3040" windowHeight="9195"/>
  </bookViews>
  <sheets>
    <sheet name="Berechnung" sheetId="1" r:id="rId1"/>
  </sheets>
  <definedNames>
    <definedName name="Dolmetscher">#REF!</definedName>
    <definedName name="_xlnm.Print_Area" localSheetId="0">Berechnung!$A$1:$R$49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U19" i="1" l="1"/>
  <c r="U11" i="1"/>
  <c r="U12" i="1"/>
  <c r="U13" i="1"/>
  <c r="U14" i="1"/>
  <c r="U15" i="1"/>
  <c r="U16" i="1"/>
  <c r="U17" i="1"/>
  <c r="U18" i="1"/>
  <c r="U10" i="1"/>
  <c r="AA17" i="1" l="1"/>
  <c r="AA18" i="1"/>
  <c r="V17" i="1"/>
  <c r="O17" i="1" s="1"/>
  <c r="V18" i="1"/>
  <c r="P18" i="1" s="1"/>
  <c r="T17" i="1"/>
  <c r="T18" i="1"/>
  <c r="N20" i="1"/>
  <c r="P17" i="1"/>
  <c r="G17" i="1"/>
  <c r="G18" i="1"/>
  <c r="Q18" i="1" l="1"/>
  <c r="Q17" i="1"/>
  <c r="M18" i="1"/>
  <c r="M17" i="1"/>
  <c r="O18" i="1"/>
  <c r="O16" i="1"/>
  <c r="T19" i="1"/>
  <c r="T16" i="1"/>
  <c r="V16" i="1" s="1"/>
  <c r="M16" i="1" s="1"/>
  <c r="T15" i="1"/>
  <c r="T14" i="1"/>
  <c r="V14" i="1" s="1"/>
  <c r="T13" i="1"/>
  <c r="T12" i="1"/>
  <c r="V12" i="1" s="1"/>
  <c r="T11" i="1"/>
  <c r="T10" i="1"/>
  <c r="V10" i="1" s="1"/>
  <c r="G19" i="1"/>
  <c r="G16" i="1"/>
  <c r="G15" i="1"/>
  <c r="G14" i="1"/>
  <c r="G13" i="1"/>
  <c r="G12" i="1"/>
  <c r="G10" i="1"/>
  <c r="G11" i="1"/>
  <c r="Z17" i="1" l="1"/>
  <c r="X17" i="1"/>
  <c r="Y17" i="1"/>
  <c r="Z18" i="1"/>
  <c r="Y18" i="1"/>
  <c r="X18" i="1"/>
  <c r="V13" i="1"/>
  <c r="AA13" i="1" s="1"/>
  <c r="Q14" i="1"/>
  <c r="O14" i="1"/>
  <c r="M14" i="1"/>
  <c r="Z14" i="1" s="1"/>
  <c r="P14" i="1"/>
  <c r="AA14" i="1"/>
  <c r="V15" i="1"/>
  <c r="Q16" i="1"/>
  <c r="V11" i="1"/>
  <c r="AA16" i="1"/>
  <c r="P12" i="1"/>
  <c r="M12" i="1"/>
  <c r="Z12" i="1" s="1"/>
  <c r="Q12" i="1"/>
  <c r="O12" i="1"/>
  <c r="V19" i="1"/>
  <c r="P16" i="1"/>
  <c r="AA12" i="1"/>
  <c r="M10" i="1"/>
  <c r="Y10" i="1" s="1"/>
  <c r="P10" i="1" s="1"/>
  <c r="AA10" i="1"/>
  <c r="Y16" i="1"/>
  <c r="X16" i="1"/>
  <c r="Z16" i="1"/>
  <c r="R44" i="1"/>
  <c r="AA20" i="1" l="1"/>
  <c r="X12" i="1"/>
  <c r="AA15" i="1"/>
  <c r="Y12" i="1"/>
  <c r="P11" i="1"/>
  <c r="M11" i="1"/>
  <c r="M20" i="1" s="1"/>
  <c r="Q11" i="1"/>
  <c r="O11" i="1"/>
  <c r="Q19" i="1"/>
  <c r="O19" i="1"/>
  <c r="P19" i="1"/>
  <c r="M19" i="1"/>
  <c r="AA11" i="1"/>
  <c r="X14" i="1"/>
  <c r="AA19" i="1"/>
  <c r="Q13" i="1"/>
  <c r="O13" i="1"/>
  <c r="P13" i="1"/>
  <c r="M13" i="1"/>
  <c r="Z13" i="1" s="1"/>
  <c r="Y14" i="1"/>
  <c r="M15" i="1"/>
  <c r="O15" i="1"/>
  <c r="Q15" i="1"/>
  <c r="P15" i="1"/>
  <c r="Z10" i="1"/>
  <c r="Q10" i="1" s="1"/>
  <c r="X10" i="1"/>
  <c r="O10" i="1" s="1"/>
  <c r="R40" i="1"/>
  <c r="P20" i="1" l="1"/>
  <c r="O20" i="1"/>
  <c r="Q20" i="1"/>
  <c r="X13" i="1"/>
  <c r="Y11" i="1"/>
  <c r="Z11" i="1"/>
  <c r="X11" i="1"/>
  <c r="Y13" i="1"/>
  <c r="X15" i="1"/>
  <c r="Y15" i="1"/>
  <c r="Z15" i="1"/>
  <c r="X19" i="1"/>
  <c r="Y19" i="1"/>
  <c r="Z19" i="1"/>
  <c r="R22" i="1"/>
  <c r="R33" i="1" l="1"/>
  <c r="R26" i="1"/>
  <c r="R47" i="1" l="1"/>
  <c r="R45" i="1"/>
  <c r="R46" i="1"/>
  <c r="R49" i="1" l="1"/>
  <c r="R41" i="1" s="1"/>
</calcChain>
</file>

<file path=xl/sharedStrings.xml><?xml version="1.0" encoding="utf-8"?>
<sst xmlns="http://schemas.openxmlformats.org/spreadsheetml/2006/main" count="78" uniqueCount="74">
  <si>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</si>
  <si>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</si>
  <si>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</si>
  <si>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</si>
  <si>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</si>
  <si>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</si>
  <si>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</si>
  <si>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</si>
  <si>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</si>
  <si>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</si>
  <si>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</si>
  <si>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</si>
  <si>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</si>
  <si>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</si>
  <si>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</si>
  <si>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</si>
  <si>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</si>
  <si>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</si>
  <si>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</si>
  <si>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</si>
  <si>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</si>
  <si>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</si>
  <si>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</si>
  <si>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</si>
  <si>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</si>
  <si>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</si>
  <si>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</si>
  <si>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</si>
  <si>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 in Min</t>
  </si>
  <si>
    <t>G in Min</t>
  </si>
  <si>
    <t>Ausblenden</t>
  </si>
  <si>
    <t>zu fördernder Beschäftigungszeitraum</t>
  </si>
  <si>
    <t>Voraussichtliche Bruttopersonal- ausgaben Arbeitgeber        (bezogen auf Angaben in Spalten E + G)</t>
  </si>
  <si>
    <t>Beantragte Zuwendung für Bruttopersonal-ausgaben               (höchstens Betrag aus Spalte I)</t>
  </si>
  <si>
    <t>Beginn        (TT.MM.JJJJ)</t>
  </si>
  <si>
    <t>Ende          (TT.MM.JJJJ)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</si>
  <si>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</si>
  <si>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</si>
  <si>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</si>
  <si>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Voraussichtliche Mindestausgaben für Ausstattung und Betrieb von Büroarbeitsplätzen:</t>
  </si>
  <si>
    <t>Voraussichtliche Bruttopersonalausgaben insgesamt (Gesamtsumme Spalte H):</t>
  </si>
  <si>
    <t>Voraussichtliche Mindestausgaben für Honorarausgaben:</t>
  </si>
  <si>
    <t>Maximale förderfähige Wochenarbeits-zeit (= 1 VZÄ)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</si>
  <si>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</si>
  <si>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</si>
  <si>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</si>
  <si>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</si>
  <si>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</si>
  <si>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N</t>
  </si>
  <si>
    <t>Voraussichtliche Mindestausgaben für Arbeitsräume:</t>
  </si>
  <si>
    <t>4.4 Zuwendung für Honorarausgaben insbesondere für externe Übersetzungs-, Sprachmittler- und Dolmetschertätigkeiten:</t>
  </si>
  <si>
    <t>Zuwendung für</t>
  </si>
  <si>
    <r>
      <t xml:space="preserve">Geschlecht 
</t>
    </r>
    <r>
      <rPr>
        <b/>
        <sz val="8"/>
        <rFont val="Arial"/>
        <family val="2"/>
      </rPr>
      <t>(Dropdown-Auswahl!)</t>
    </r>
  </si>
  <si>
    <t>Entspricht in Kalender-tagen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</si>
  <si>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</si>
  <si>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</si>
  <si>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</si>
  <si>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</si>
  <si>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Entspricht durchschnittlichen VZÄ p.a.</t>
  </si>
  <si>
    <t>SUMME VZÄ p.a.</t>
  </si>
  <si>
    <t>Anzahl Tage im Jahr:</t>
  </si>
  <si>
    <r>
      <t xml:space="preserve">Verfügt die Person mindestens über einen Bachelorabschluss der Fachrichtung Soziale Arbeit, Sozialpädagogik, Pädagogik, Soziologie, Politik-, Sozial- oder Rechtswissenschaften?
</t>
    </r>
    <r>
      <rPr>
        <b/>
        <sz val="8"/>
        <rFont val="Arial"/>
        <family val="2"/>
      </rPr>
      <t xml:space="preserve">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</si>
  <si>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</si>
  <si>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</si>
  <si>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t>Minimum Stellen-umfang
(inaktiv)
F in Min / 4)</t>
  </si>
  <si>
    <r>
      <t xml:space="preserve">Finanzierungsplan für die </t>
    </r>
    <r>
      <rPr>
        <b/>
        <u/>
        <sz val="14"/>
        <rFont val="Arial"/>
        <family val="2"/>
      </rPr>
      <t>Regionale Beratungsstelle gemäß Nr. 2.2.2</t>
    </r>
    <r>
      <rPr>
        <b/>
        <sz val="14"/>
        <rFont val="Arial"/>
        <family val="2"/>
      </rPr>
      <t xml:space="preserve"> der Richtlinie
über die Gewährung von Zuwendungen für die soziale Beratung von Geflüchteten in Nordrhein-Westfalen</t>
    </r>
  </si>
  <si>
    <t>Für das Jahr:</t>
  </si>
  <si>
    <t>Datum:</t>
  </si>
  <si>
    <t xml:space="preserve">** Bei Neueinrichtung einer Beratungsstelle im laufenden Jahr kann unabhängig von Durchführungszeitraum ggf. der Höchstbetrag bewilligt werden. Hierzu ist eine separate Begründung vorzulegen. 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</si>
  <si>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</si>
  <si>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Sachausgaben für Arbeitsräume (Nr. 5.4.2.3 i.V.m. 5.4.2.5 der Richtlinien)</t>
  </si>
  <si>
    <t>Maximal beantragbare Zuwendung für Honorarausgaben insbesondere für externe Übersetzungs-, Sprachmittler- und Dolmetschertätigkeiten (Nr. 5.4.2.4 i.V.m. 5.4.2.5 der Richtlinien)</t>
  </si>
  <si>
    <t>4.3 Zuwendung für Sachausgaben für Arbeitsräume: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</si>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</sst>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6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Alignment="1" applyProtection="1">
      <alignment horizontal="left" vertical="top"/>
    </xf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2" borderId="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167" fontId="3" fillId="0" borderId="23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55" xfId="0" applyFont="1" applyBorder="1" applyProtection="1"/>
    <xf numFmtId="0" fontId="3" fillId="0" borderId="52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3" fillId="0" borderId="55" xfId="0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 applyProtection="1">
      <alignment vertical="center" wrapText="1"/>
      <protection locked="0"/>
    </xf>
    <xf numFmtId="0" fontId="3" fillId="0" borderId="53" xfId="0" applyFont="1" applyFill="1" applyBorder="1" applyAlignment="1" applyProtection="1">
      <alignment vertical="center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14" fontId="3" fillId="0" borderId="37" xfId="0" applyNumberFormat="1" applyFont="1" applyFill="1" applyBorder="1" applyAlignment="1" applyProtection="1">
      <alignment horizontal="center" vertical="center"/>
      <protection locked="0"/>
    </xf>
    <xf numFmtId="14" fontId="3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3" fillId="0" borderId="31" xfId="0" applyNumberFormat="1" applyFont="1" applyFill="1" applyBorder="1" applyAlignment="1" applyProtection="1">
      <alignment horizontal="center" vertical="center"/>
      <protection locked="0"/>
    </xf>
    <xf numFmtId="167" fontId="3" fillId="0" borderId="57" xfId="0" applyNumberFormat="1" applyFont="1" applyFill="1" applyBorder="1" applyAlignment="1" applyProtection="1">
      <alignment horizontal="center" vertical="center"/>
      <protection locked="0"/>
    </xf>
    <xf numFmtId="167" fontId="3" fillId="0" borderId="11" xfId="0" applyNumberFormat="1" applyFont="1" applyFill="1" applyBorder="1" applyAlignment="1" applyProtection="1">
      <alignment horizontal="center" vertical="center"/>
      <protection locked="0"/>
    </xf>
    <xf numFmtId="167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</xf>
    <xf numFmtId="4" fontId="3" fillId="0" borderId="52" xfId="0" applyNumberFormat="1" applyFont="1" applyFill="1" applyBorder="1" applyAlignment="1" applyProtection="1">
      <alignment horizontal="right" vertical="center"/>
      <protection locked="0"/>
    </xf>
    <xf numFmtId="4" fontId="3" fillId="2" borderId="52" xfId="0" applyNumberFormat="1" applyFont="1" applyFill="1" applyBorder="1" applyAlignment="1" applyProtection="1">
      <alignment horizontal="right" vertical="center"/>
    </xf>
    <xf numFmtId="0" fontId="3" fillId="2" borderId="54" xfId="0" applyFont="1" applyFill="1" applyBorder="1" applyProtection="1"/>
    <xf numFmtId="0" fontId="3" fillId="2" borderId="18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4" xfId="0" applyFont="1" applyFill="1" applyBorder="1" applyProtection="1"/>
    <xf numFmtId="2" fontId="3" fillId="2" borderId="48" xfId="0" applyNumberFormat="1" applyFont="1" applyFill="1" applyBorder="1" applyProtection="1"/>
    <xf numFmtId="0" fontId="3" fillId="2" borderId="13" xfId="0" applyFont="1" applyFill="1" applyBorder="1" applyProtection="1"/>
    <xf numFmtId="0" fontId="3" fillId="2" borderId="5" xfId="0" applyFont="1" applyFill="1" applyBorder="1" applyProtection="1"/>
    <xf numFmtId="2" fontId="1" fillId="2" borderId="28" xfId="0" applyNumberFormat="1" applyFont="1" applyFill="1" applyBorder="1" applyProtection="1"/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165" fontId="3" fillId="0" borderId="52" xfId="0" applyNumberFormat="1" applyFont="1" applyFill="1" applyBorder="1" applyAlignment="1" applyProtection="1">
      <alignment horizontal="right" vertical="center"/>
      <protection locked="0"/>
    </xf>
    <xf numFmtId="165" fontId="3" fillId="0" borderId="53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Protection="1"/>
    <xf numFmtId="0" fontId="3" fillId="4" borderId="30" xfId="0" applyFont="1" applyFill="1" applyBorder="1" applyProtection="1"/>
    <xf numFmtId="0" fontId="3" fillId="4" borderId="5" xfId="0" applyFont="1" applyFill="1" applyBorder="1" applyProtection="1"/>
    <xf numFmtId="0" fontId="3" fillId="4" borderId="31" xfId="0" applyFont="1" applyFill="1" applyBorder="1" applyProtection="1"/>
    <xf numFmtId="0" fontId="3" fillId="2" borderId="34" xfId="0" applyFont="1" applyFill="1" applyBorder="1" applyProtection="1"/>
    <xf numFmtId="0" fontId="3" fillId="2" borderId="47" xfId="0" applyFont="1" applyFill="1" applyBorder="1" applyAlignment="1" applyProtection="1">
      <alignment wrapText="1"/>
    </xf>
    <xf numFmtId="0" fontId="3" fillId="2" borderId="48" xfId="0" applyFont="1" applyFill="1" applyBorder="1" applyAlignment="1" applyProtection="1">
      <alignment wrapText="1"/>
    </xf>
    <xf numFmtId="40" fontId="7" fillId="2" borderId="20" xfId="0" applyNumberFormat="1" applyFont="1" applyFill="1" applyBorder="1" applyAlignment="1" applyProtection="1">
      <alignment vertical="center" wrapText="1"/>
    </xf>
    <xf numFmtId="38" fontId="7" fillId="4" borderId="2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wrapText="1"/>
    </xf>
    <xf numFmtId="0" fontId="15" fillId="2" borderId="4" xfId="0" applyFont="1" applyFill="1" applyBorder="1" applyProtection="1"/>
    <xf numFmtId="0" fontId="15" fillId="2" borderId="5" xfId="0" applyFont="1" applyFill="1" applyBorder="1" applyProtection="1"/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5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8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" fontId="3" fillId="2" borderId="52" xfId="0" applyNumberFormat="1" applyFont="1" applyFill="1" applyBorder="1" applyAlignment="1" applyProtection="1">
      <alignment horizontal="center" vertical="center"/>
    </xf>
    <xf numFmtId="167" fontId="3" fillId="2" borderId="36" xfId="0" applyNumberFormat="1" applyFont="1" applyFill="1" applyBorder="1" applyAlignment="1" applyProtection="1">
      <alignment horizontal="center" vertical="center"/>
    </xf>
    <xf numFmtId="167" fontId="3" fillId="2" borderId="37" xfId="0" applyNumberFormat="1" applyFont="1" applyFill="1" applyBorder="1" applyAlignment="1" applyProtection="1">
      <alignment horizontal="center" vertical="center"/>
    </xf>
    <xf numFmtId="166" fontId="3" fillId="2" borderId="52" xfId="0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" fontId="3" fillId="2" borderId="53" xfId="0" applyNumberFormat="1" applyFont="1" applyFill="1" applyBorder="1" applyAlignment="1" applyProtection="1">
      <alignment horizontal="center" vertical="center"/>
    </xf>
    <xf numFmtId="167" fontId="3" fillId="2" borderId="13" xfId="0" applyNumberFormat="1" applyFont="1" applyFill="1" applyBorder="1" applyAlignment="1" applyProtection="1">
      <alignment horizontal="center" vertical="center"/>
    </xf>
    <xf numFmtId="167" fontId="3" fillId="2" borderId="3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56" xfId="0" applyFont="1" applyFill="1" applyBorder="1" applyAlignment="1" applyProtection="1">
      <alignment horizontal="right" vertical="center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3" fillId="0" borderId="53" xfId="0" applyFont="1" applyBorder="1" applyAlignment="1" applyProtection="1">
      <alignment vertical="center" wrapText="1"/>
      <protection locked="0"/>
    </xf>
    <xf numFmtId="0" fontId="4" fillId="0" borderId="55" xfId="0" applyFont="1" applyFill="1" applyBorder="1" applyAlignment="1" applyProtection="1">
      <alignment vertical="center" wrapText="1"/>
      <protection locked="0"/>
    </xf>
    <xf numFmtId="0" fontId="4" fillId="0" borderId="52" xfId="0" applyFont="1" applyFill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3" fillId="0" borderId="60" xfId="0" applyFont="1" applyBorder="1" applyAlignment="1" applyProtection="1">
      <alignment vertical="center" wrapText="1"/>
      <protection locked="0"/>
    </xf>
    <xf numFmtId="0" fontId="3" fillId="0" borderId="60" xfId="0" applyFont="1" applyFill="1" applyBorder="1" applyAlignment="1" applyProtection="1">
      <alignment vertical="center" wrapText="1"/>
      <protection locked="0"/>
    </xf>
    <xf numFmtId="14" fontId="3" fillId="0" borderId="61" xfId="0" applyNumberFormat="1" applyFont="1" applyFill="1" applyBorder="1" applyAlignment="1" applyProtection="1">
      <alignment horizontal="center" vertical="center"/>
      <protection locked="0"/>
    </xf>
    <xf numFmtId="14" fontId="3" fillId="0" borderId="62" xfId="0" applyNumberFormat="1" applyFont="1" applyFill="1" applyBorder="1" applyAlignment="1" applyProtection="1">
      <alignment horizontal="center" vertical="center"/>
      <protection locked="0"/>
    </xf>
    <xf numFmtId="167" fontId="3" fillId="0" borderId="63" xfId="0" applyNumberFormat="1" applyFont="1" applyFill="1" applyBorder="1" applyAlignment="1" applyProtection="1">
      <alignment horizontal="center" vertical="center"/>
      <protection locked="0"/>
    </xf>
    <xf numFmtId="167" fontId="3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vertical="center" wrapText="1"/>
      <protection locked="0"/>
    </xf>
    <xf numFmtId="167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4" fillId="0" borderId="34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Protection="1"/>
    <xf numFmtId="0" fontId="11" fillId="2" borderId="1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165" fontId="0" fillId="0" borderId="25" xfId="2" applyNumberFormat="1" applyFont="1" applyBorder="1" applyAlignment="1" applyProtection="1">
      <alignment horizontal="right" vertical="center"/>
      <protection locked="0"/>
    </xf>
    <xf numFmtId="0" fontId="14" fillId="0" borderId="34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39" xfId="0" applyFont="1" applyFill="1" applyBorder="1" applyAlignment="1" applyProtection="1">
      <alignment horizontal="left" vertical="top" wrapText="1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 wrapText="1"/>
    </xf>
    <xf numFmtId="2" fontId="4" fillId="2" borderId="44" xfId="0" applyNumberFormat="1" applyFont="1" applyFill="1" applyBorder="1" applyAlignment="1" applyProtection="1">
      <alignment horizontal="center" vertical="center" wrapText="1"/>
    </xf>
    <xf numFmtId="2" fontId="4" fillId="2" borderId="54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59" xfId="0" applyFont="1" applyFill="1" applyBorder="1" applyAlignment="1" applyProtection="1">
      <alignment horizontal="left" vertical="center" wrapText="1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/>
    </xf>
    <xf numFmtId="0" fontId="1" fillId="2" borderId="54" xfId="0" applyFont="1" applyFill="1" applyBorder="1" applyAlignment="1" applyProtection="1">
      <alignment horizontal="center"/>
    </xf>
    <xf numFmtId="40" fontId="1" fillId="2" borderId="33" xfId="0" applyNumberFormat="1" applyFont="1" applyFill="1" applyBorder="1" applyAlignment="1" applyProtection="1">
      <alignment horizontal="center"/>
    </xf>
    <xf numFmtId="40" fontId="1" fillId="2" borderId="32" xfId="0" applyNumberFormat="1" applyFont="1" applyFill="1" applyBorder="1" applyAlignment="1" applyProtection="1">
      <alignment horizontal="center"/>
    </xf>
    <xf numFmtId="40" fontId="1" fillId="2" borderId="38" xfId="0" applyNumberFormat="1" applyFont="1" applyFill="1" applyBorder="1" applyAlignment="1" applyProtection="1">
      <alignment horizontal="center"/>
    </xf>
    <xf numFmtId="40" fontId="7" fillId="2" borderId="33" xfId="0" applyNumberFormat="1" applyFont="1" applyFill="1" applyBorder="1" applyAlignment="1" applyProtection="1">
      <alignment horizontal="center" vertical="center"/>
    </xf>
    <xf numFmtId="40" fontId="7" fillId="2" borderId="32" xfId="0" applyNumberFormat="1" applyFont="1" applyFill="1" applyBorder="1" applyAlignment="1" applyProtection="1">
      <alignment horizontal="center" vertical="center"/>
    </xf>
    <xf numFmtId="167" fontId="1" fillId="2" borderId="29" xfId="0" applyNumberFormat="1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wrapText="1"/>
    </xf>
    <xf numFmtId="0" fontId="4" fillId="2" borderId="54" xfId="0" applyFont="1" applyFill="1" applyBorder="1" applyAlignment="1" applyProtection="1">
      <alignment horizontal="center" wrapText="1"/>
    </xf>
  </cellXfs>
  <cellStyles count="3">
    <cellStyle name="Standard" xfId="0" builtinId="0"/>
    <cellStyle name="Standard 2" xfId="1"/>
    <cellStyle name="Währung" xfId="2" builtinId="4"/>
  </cellStyles>
  <dxfs count="2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50"/>
  <sheetViews>
    <sheetView showGridLines="0" showRowColHeaders="0" tabSelected="1" zoomScaleNormal="100" workbookViewId="0">
      <selection activeCell="K10" sqref="K10"/>
    </sheetView>
  </sheetViews>
  <sheetFormatPr baseColWidth="10" defaultColWidth="11.42578125" defaultRowHeight="12.75" x14ac:dyDescent="0.2"/>
  <cols>
    <col min="1" max="1" width="2.7109375" style="2" customWidth="1"/>
    <col min="2" max="2" width="14.28515625" style="2" customWidth="1"/>
    <col min="3" max="4" width="14.42578125" style="2" customWidth="1"/>
    <col min="5" max="6" width="10.7109375" style="2" customWidth="1"/>
    <col min="7" max="7" width="8.5703125" style="2" customWidth="1"/>
    <col min="8" max="8" width="5.5703125" style="2" customWidth="1"/>
    <col min="9" max="9" width="7" style="2" customWidth="1"/>
    <col min="10" max="11" width="5.5703125" style="2" customWidth="1"/>
    <col min="12" max="12" width="14.5703125" style="2" customWidth="1"/>
    <col min="13" max="13" width="14.42578125" style="2" customWidth="1"/>
    <col min="14" max="14" width="12.28515625" style="2" customWidth="1"/>
    <col min="15" max="15" width="18.28515625" style="2" customWidth="1"/>
    <col min="16" max="16" width="17.5703125" style="2" customWidth="1"/>
    <col min="17" max="17" width="24.28515625" style="2" customWidth="1"/>
    <col min="18" max="18" width="19.7109375" style="2" customWidth="1"/>
    <col min="19" max="19" width="12.5703125" style="2" customWidth="1"/>
    <col min="20" max="22" width="11.42578125" style="2" hidden="1" customWidth="1"/>
    <col min="23" max="23" width="18.28515625" style="2" hidden="1" customWidth="1"/>
    <col min="24" max="24" width="17" style="2" hidden="1" customWidth="1"/>
    <col min="25" max="25" width="19.28515625" style="2" hidden="1" customWidth="1"/>
    <col min="26" max="26" width="16.28515625" style="2" hidden="1" customWidth="1"/>
    <col min="27" max="27" width="17" style="2" hidden="1" customWidth="1"/>
    <col min="28" max="28" width="11.42578125" style="2" customWidth="1"/>
    <col min="29" max="16384" width="11.42578125" style="2"/>
  </cols>
  <sheetData>
    <row r="1" spans="1:27" ht="19.899999999999999" customHeight="1" x14ac:dyDescent="0.2">
      <c r="B1" s="221" t="s">
        <v>65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3"/>
      <c r="S1" s="13"/>
    </row>
    <row r="2" spans="1:27" ht="19.899999999999999" customHeight="1" thickBot="1" x14ac:dyDescent="0.25"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  <c r="S2" s="13"/>
    </row>
    <row r="3" spans="1:27" ht="24" customHeight="1" thickBot="1" x14ac:dyDescent="0.25">
      <c r="B3" s="238" t="s">
        <v>43</v>
      </c>
      <c r="C3" s="238"/>
      <c r="D3" s="240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87" t="s">
        <v>67</v>
      </c>
      <c r="R3" s="128"/>
      <c r="S3" s="13"/>
    </row>
    <row r="4" spans="1:27" s="1" customFormat="1" ht="24" customHeight="1" thickBot="1" x14ac:dyDescent="0.3">
      <c r="B4" s="238" t="s">
        <v>4</v>
      </c>
      <c r="C4" s="238"/>
      <c r="D4" s="240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2"/>
      <c r="S4" s="4"/>
    </row>
    <row r="5" spans="1:27" s="1" customFormat="1" ht="24" customHeight="1" thickBot="1" x14ac:dyDescent="0.35">
      <c r="B5" s="29"/>
      <c r="C5" s="29"/>
      <c r="D5" s="113"/>
      <c r="E5" s="113"/>
      <c r="F5" s="113"/>
      <c r="G5" s="113"/>
      <c r="H5" s="148" t="s">
        <v>66</v>
      </c>
      <c r="I5" s="149"/>
      <c r="J5" s="149"/>
      <c r="K5" s="150"/>
      <c r="L5" s="147">
        <v>2024</v>
      </c>
      <c r="M5" s="113"/>
      <c r="N5" s="113"/>
      <c r="O5" s="113"/>
      <c r="P5" s="6"/>
      <c r="Q5" s="6"/>
      <c r="R5" s="6"/>
      <c r="S5" s="4"/>
    </row>
    <row r="6" spans="1:27" s="91" customFormat="1" ht="19.899999999999999" customHeight="1" thickBot="1" x14ac:dyDescent="0.25">
      <c r="B6" s="239" t="s">
        <v>6</v>
      </c>
      <c r="C6" s="239"/>
      <c r="D6" s="239"/>
      <c r="E6" s="239"/>
      <c r="F6" s="239"/>
      <c r="G6" s="239"/>
      <c r="H6" s="239"/>
      <c r="I6" s="92"/>
      <c r="J6" s="92"/>
      <c r="K6" s="92"/>
      <c r="L6" s="92"/>
      <c r="M6" s="92"/>
      <c r="N6" s="92"/>
      <c r="O6" s="92"/>
      <c r="P6" s="93"/>
      <c r="Q6" s="93"/>
      <c r="R6" s="13"/>
    </row>
    <row r="7" spans="1:27" s="22" customFormat="1" ht="13.5" thickBot="1" x14ac:dyDescent="0.25">
      <c r="A7" s="227"/>
      <c r="B7" s="44" t="s">
        <v>16</v>
      </c>
      <c r="C7" s="44" t="s">
        <v>17</v>
      </c>
      <c r="D7" s="44" t="s">
        <v>18</v>
      </c>
      <c r="E7" s="236" t="s">
        <v>19</v>
      </c>
      <c r="F7" s="237"/>
      <c r="G7" s="44" t="s">
        <v>20</v>
      </c>
      <c r="H7" s="236" t="s">
        <v>21</v>
      </c>
      <c r="I7" s="237"/>
      <c r="J7" s="236" t="s">
        <v>22</v>
      </c>
      <c r="K7" s="237"/>
      <c r="L7" s="44" t="s">
        <v>23</v>
      </c>
      <c r="M7" s="44" t="s">
        <v>24</v>
      </c>
      <c r="N7" s="44" t="s">
        <v>25</v>
      </c>
      <c r="O7" s="44" t="s">
        <v>26</v>
      </c>
      <c r="P7" s="44" t="s">
        <v>27</v>
      </c>
      <c r="Q7" s="44" t="s">
        <v>45</v>
      </c>
      <c r="R7" s="44" t="s">
        <v>48</v>
      </c>
      <c r="S7" s="23"/>
      <c r="T7" s="230" t="s">
        <v>30</v>
      </c>
      <c r="U7" s="231"/>
      <c r="V7" s="231"/>
      <c r="W7" s="231"/>
      <c r="X7" s="231"/>
      <c r="Y7" s="231"/>
      <c r="Z7" s="231"/>
      <c r="AA7" s="232"/>
    </row>
    <row r="8" spans="1:27" ht="71.650000000000006" customHeight="1" thickBot="1" x14ac:dyDescent="0.25">
      <c r="A8" s="228"/>
      <c r="B8" s="177" t="s">
        <v>11</v>
      </c>
      <c r="C8" s="177" t="s">
        <v>12</v>
      </c>
      <c r="D8" s="179" t="s">
        <v>52</v>
      </c>
      <c r="E8" s="179" t="s">
        <v>31</v>
      </c>
      <c r="F8" s="179"/>
      <c r="G8" s="180" t="s">
        <v>53</v>
      </c>
      <c r="H8" s="179" t="s">
        <v>42</v>
      </c>
      <c r="I8" s="179"/>
      <c r="J8" s="179" t="s">
        <v>73</v>
      </c>
      <c r="K8" s="179"/>
      <c r="L8" s="243" t="s">
        <v>15</v>
      </c>
      <c r="M8" s="244"/>
      <c r="N8" s="244"/>
      <c r="O8" s="244"/>
      <c r="P8" s="244"/>
      <c r="Q8" s="244"/>
      <c r="R8" s="245" t="s">
        <v>61</v>
      </c>
      <c r="S8" s="13"/>
      <c r="T8" s="233"/>
      <c r="U8" s="234"/>
      <c r="V8" s="234"/>
      <c r="W8" s="234"/>
      <c r="X8" s="234"/>
      <c r="Y8" s="82" t="s">
        <v>60</v>
      </c>
      <c r="Z8" s="83">
        <v>366</v>
      </c>
      <c r="AA8" s="62"/>
    </row>
    <row r="9" spans="1:27" ht="96" customHeight="1" thickBot="1" x14ac:dyDescent="0.25">
      <c r="A9" s="229"/>
      <c r="B9" s="178"/>
      <c r="C9" s="178"/>
      <c r="D9" s="178"/>
      <c r="E9" s="48" t="s">
        <v>34</v>
      </c>
      <c r="F9" s="49" t="s">
        <v>35</v>
      </c>
      <c r="G9" s="181"/>
      <c r="H9" s="59" t="s">
        <v>13</v>
      </c>
      <c r="I9" s="40" t="s">
        <v>14</v>
      </c>
      <c r="J9" s="28" t="s">
        <v>13</v>
      </c>
      <c r="K9" s="40" t="s">
        <v>14</v>
      </c>
      <c r="L9" s="41" t="s">
        <v>32</v>
      </c>
      <c r="M9" s="41" t="s">
        <v>46</v>
      </c>
      <c r="N9" s="41" t="s">
        <v>33</v>
      </c>
      <c r="O9" s="41" t="s">
        <v>69</v>
      </c>
      <c r="P9" s="25" t="s">
        <v>70</v>
      </c>
      <c r="Q9" s="84" t="s">
        <v>71</v>
      </c>
      <c r="R9" s="246"/>
      <c r="S9" s="5"/>
      <c r="T9" s="63" t="s">
        <v>28</v>
      </c>
      <c r="U9" s="88" t="s">
        <v>64</v>
      </c>
      <c r="V9" s="64" t="s">
        <v>29</v>
      </c>
      <c r="W9" s="64" t="s">
        <v>54</v>
      </c>
      <c r="X9" s="64" t="s">
        <v>55</v>
      </c>
      <c r="Y9" s="80" t="s">
        <v>56</v>
      </c>
      <c r="Z9" s="81" t="s">
        <v>57</v>
      </c>
      <c r="AA9" s="65" t="s">
        <v>58</v>
      </c>
    </row>
    <row r="10" spans="1:27" x14ac:dyDescent="0.2">
      <c r="A10" s="42">
        <v>1</v>
      </c>
      <c r="B10" s="129"/>
      <c r="C10" s="45"/>
      <c r="D10" s="45"/>
      <c r="E10" s="50"/>
      <c r="F10" s="51"/>
      <c r="G10" s="114">
        <f t="shared" ref="G10:G19" si="0">IF(DATEDIF(E10,F10,"d")&gt;0,DATEDIF(E10,F10,"d")+1,0)</f>
        <v>0</v>
      </c>
      <c r="H10" s="115">
        <v>39</v>
      </c>
      <c r="I10" s="116">
        <v>50</v>
      </c>
      <c r="J10" s="56"/>
      <c r="K10" s="30"/>
      <c r="L10" s="60"/>
      <c r="M10" s="117">
        <f>IF(V10=0,0,((V10/T10/$Z$8*G10*W10)))</f>
        <v>0</v>
      </c>
      <c r="N10" s="60"/>
      <c r="O10" s="61">
        <f>IF(V10=0,0,((V10/T10/$Z$8*G10*X10)))</f>
        <v>0</v>
      </c>
      <c r="P10" s="61">
        <f>IF(V10=0,0,((V10/T10/$Z$8*G10*Y10)))</f>
        <v>0</v>
      </c>
      <c r="Q10" s="61">
        <f>IF(V10=0,0,((V10/T10/$Z$8*G10*Z10)))</f>
        <v>0</v>
      </c>
      <c r="R10" s="132"/>
      <c r="S10" s="12"/>
      <c r="T10" s="66">
        <f>H10*60+I10</f>
        <v>2390</v>
      </c>
      <c r="U10" s="89">
        <f>T10/5</f>
        <v>478</v>
      </c>
      <c r="V10" s="67">
        <f>IF((J10*60+K10)&lt;T10,(J10*60)+K10,T10)</f>
        <v>0</v>
      </c>
      <c r="W10" s="75">
        <v>54200</v>
      </c>
      <c r="X10" s="75">
        <f t="shared" ref="X10:X19" si="1">IF(M10&gt;0,4300,0)</f>
        <v>0</v>
      </c>
      <c r="Y10" s="75">
        <f t="shared" ref="Y10:Y19" si="2">IF(M10&gt;0,4400,0)</f>
        <v>0</v>
      </c>
      <c r="Z10" s="76">
        <f t="shared" ref="Z10:Z19" si="3">IF(M10&gt;0,2000,0)</f>
        <v>0</v>
      </c>
      <c r="AA10" s="68">
        <f>(G10/$Z$8)*(V10/T10)</f>
        <v>0</v>
      </c>
    </row>
    <row r="11" spans="1:27" x14ac:dyDescent="0.2">
      <c r="A11" s="43">
        <v>2</v>
      </c>
      <c r="B11" s="130"/>
      <c r="C11" s="46"/>
      <c r="D11" s="46"/>
      <c r="E11" s="52"/>
      <c r="F11" s="53"/>
      <c r="G11" s="114">
        <f t="shared" si="0"/>
        <v>0</v>
      </c>
      <c r="H11" s="118">
        <v>39</v>
      </c>
      <c r="I11" s="119">
        <v>50</v>
      </c>
      <c r="J11" s="57"/>
      <c r="K11" s="31"/>
      <c r="L11" s="60"/>
      <c r="M11" s="117">
        <f t="shared" ref="M11:M19" si="4">IF(V11=0,0,((V11/T11/$Z$8*G11*W11)))</f>
        <v>0</v>
      </c>
      <c r="N11" s="60"/>
      <c r="O11" s="61">
        <f t="shared" ref="O11:O19" si="5">IF(V11=0,0,((V11/T11/$Z$8*G11*X11)))</f>
        <v>0</v>
      </c>
      <c r="P11" s="61">
        <f t="shared" ref="P11:P19" si="6">IF(V11=0,0,((V11/T11/$Z$8*G11*Y11)))</f>
        <v>0</v>
      </c>
      <c r="Q11" s="61">
        <f t="shared" ref="Q11:Q19" si="7">IF(V11=0,0,((V11/T11/$Z$8*G11*Z11)))</f>
        <v>0</v>
      </c>
      <c r="R11" s="133"/>
      <c r="S11" s="12"/>
      <c r="T11" s="66">
        <f t="shared" ref="T11:T19" si="8">H11*60+I11</f>
        <v>2390</v>
      </c>
      <c r="U11" s="89">
        <f t="shared" ref="U11:U18" si="9">T11/5</f>
        <v>478</v>
      </c>
      <c r="V11" s="67">
        <f t="shared" ref="V11:V19" si="10">IF((J11*60+K11)&lt;T11,(J11*60)+K11,T11)</f>
        <v>0</v>
      </c>
      <c r="W11" s="75">
        <v>54200</v>
      </c>
      <c r="X11" s="75">
        <f t="shared" si="1"/>
        <v>0</v>
      </c>
      <c r="Y11" s="75">
        <f t="shared" si="2"/>
        <v>0</v>
      </c>
      <c r="Z11" s="76">
        <f t="shared" si="3"/>
        <v>0</v>
      </c>
      <c r="AA11" s="68">
        <f>(G11/$Z$8)*(V11/T11)</f>
        <v>0</v>
      </c>
    </row>
    <row r="12" spans="1:27" x14ac:dyDescent="0.2">
      <c r="A12" s="43">
        <v>3</v>
      </c>
      <c r="B12" s="130"/>
      <c r="C12" s="46"/>
      <c r="D12" s="46"/>
      <c r="E12" s="52"/>
      <c r="F12" s="53"/>
      <c r="G12" s="114">
        <f t="shared" si="0"/>
        <v>0</v>
      </c>
      <c r="H12" s="118">
        <v>39</v>
      </c>
      <c r="I12" s="119">
        <v>50</v>
      </c>
      <c r="J12" s="57"/>
      <c r="K12" s="31"/>
      <c r="L12" s="60"/>
      <c r="M12" s="117">
        <f t="shared" si="4"/>
        <v>0</v>
      </c>
      <c r="N12" s="60"/>
      <c r="O12" s="61">
        <f t="shared" si="5"/>
        <v>0</v>
      </c>
      <c r="P12" s="61">
        <f t="shared" si="6"/>
        <v>0</v>
      </c>
      <c r="Q12" s="61">
        <f t="shared" si="7"/>
        <v>0</v>
      </c>
      <c r="R12" s="133"/>
      <c r="S12" s="12"/>
      <c r="T12" s="66">
        <f t="shared" si="8"/>
        <v>2390</v>
      </c>
      <c r="U12" s="89">
        <f t="shared" si="9"/>
        <v>478</v>
      </c>
      <c r="V12" s="67">
        <f t="shared" si="10"/>
        <v>0</v>
      </c>
      <c r="W12" s="75">
        <v>54200</v>
      </c>
      <c r="X12" s="75">
        <f t="shared" si="1"/>
        <v>0</v>
      </c>
      <c r="Y12" s="75">
        <f t="shared" si="2"/>
        <v>0</v>
      </c>
      <c r="Z12" s="76">
        <f t="shared" si="3"/>
        <v>0</v>
      </c>
      <c r="AA12" s="68">
        <f t="shared" ref="AA12:AA19" si="11">(G12/$Z$8)*(V12/T12)</f>
        <v>0</v>
      </c>
    </row>
    <row r="13" spans="1:27" x14ac:dyDescent="0.2">
      <c r="A13" s="43">
        <v>4</v>
      </c>
      <c r="B13" s="130"/>
      <c r="C13" s="46"/>
      <c r="D13" s="46"/>
      <c r="E13" s="52"/>
      <c r="F13" s="53"/>
      <c r="G13" s="114">
        <f t="shared" si="0"/>
        <v>0</v>
      </c>
      <c r="H13" s="118">
        <v>39</v>
      </c>
      <c r="I13" s="119">
        <v>50</v>
      </c>
      <c r="J13" s="57"/>
      <c r="K13" s="31"/>
      <c r="L13" s="60"/>
      <c r="M13" s="117">
        <f t="shared" si="4"/>
        <v>0</v>
      </c>
      <c r="N13" s="60"/>
      <c r="O13" s="61">
        <f t="shared" si="5"/>
        <v>0</v>
      </c>
      <c r="P13" s="61">
        <f t="shared" si="6"/>
        <v>0</v>
      </c>
      <c r="Q13" s="61">
        <f t="shared" si="7"/>
        <v>0</v>
      </c>
      <c r="R13" s="133"/>
      <c r="S13" s="12"/>
      <c r="T13" s="66">
        <f t="shared" si="8"/>
        <v>2390</v>
      </c>
      <c r="U13" s="89">
        <f t="shared" si="9"/>
        <v>478</v>
      </c>
      <c r="V13" s="67">
        <f t="shared" si="10"/>
        <v>0</v>
      </c>
      <c r="W13" s="75">
        <v>54200</v>
      </c>
      <c r="X13" s="75">
        <f t="shared" si="1"/>
        <v>0</v>
      </c>
      <c r="Y13" s="75">
        <f t="shared" si="2"/>
        <v>0</v>
      </c>
      <c r="Z13" s="76">
        <f t="shared" si="3"/>
        <v>0</v>
      </c>
      <c r="AA13" s="68">
        <f t="shared" si="11"/>
        <v>0</v>
      </c>
    </row>
    <row r="14" spans="1:27" ht="13.35" customHeight="1" x14ac:dyDescent="0.2">
      <c r="A14" s="43">
        <v>5</v>
      </c>
      <c r="B14" s="130"/>
      <c r="C14" s="46"/>
      <c r="D14" s="46"/>
      <c r="E14" s="52"/>
      <c r="F14" s="53"/>
      <c r="G14" s="114">
        <f t="shared" si="0"/>
        <v>0</v>
      </c>
      <c r="H14" s="118">
        <v>39</v>
      </c>
      <c r="I14" s="119">
        <v>50</v>
      </c>
      <c r="J14" s="57"/>
      <c r="K14" s="31"/>
      <c r="L14" s="60"/>
      <c r="M14" s="117">
        <f t="shared" si="4"/>
        <v>0</v>
      </c>
      <c r="N14" s="60"/>
      <c r="O14" s="61">
        <f t="shared" si="5"/>
        <v>0</v>
      </c>
      <c r="P14" s="61">
        <f t="shared" si="6"/>
        <v>0</v>
      </c>
      <c r="Q14" s="61">
        <f t="shared" si="7"/>
        <v>0</v>
      </c>
      <c r="R14" s="133"/>
      <c r="S14" s="12"/>
      <c r="T14" s="66">
        <f t="shared" si="8"/>
        <v>2390</v>
      </c>
      <c r="U14" s="89">
        <f t="shared" si="9"/>
        <v>478</v>
      </c>
      <c r="V14" s="67">
        <f t="shared" si="10"/>
        <v>0</v>
      </c>
      <c r="W14" s="75">
        <v>54200</v>
      </c>
      <c r="X14" s="75">
        <f t="shared" si="1"/>
        <v>0</v>
      </c>
      <c r="Y14" s="75">
        <f t="shared" si="2"/>
        <v>0</v>
      </c>
      <c r="Z14" s="76">
        <f t="shared" si="3"/>
        <v>0</v>
      </c>
      <c r="AA14" s="68">
        <f t="shared" si="11"/>
        <v>0</v>
      </c>
    </row>
    <row r="15" spans="1:27" x14ac:dyDescent="0.2">
      <c r="A15" s="43">
        <v>6</v>
      </c>
      <c r="B15" s="130"/>
      <c r="C15" s="46"/>
      <c r="D15" s="46"/>
      <c r="E15" s="52"/>
      <c r="F15" s="53"/>
      <c r="G15" s="114">
        <f t="shared" si="0"/>
        <v>0</v>
      </c>
      <c r="H15" s="118">
        <v>39</v>
      </c>
      <c r="I15" s="119">
        <v>50</v>
      </c>
      <c r="J15" s="57"/>
      <c r="K15" s="31"/>
      <c r="L15" s="60"/>
      <c r="M15" s="117">
        <f t="shared" si="4"/>
        <v>0</v>
      </c>
      <c r="N15" s="60"/>
      <c r="O15" s="61">
        <f t="shared" si="5"/>
        <v>0</v>
      </c>
      <c r="P15" s="61">
        <f t="shared" si="6"/>
        <v>0</v>
      </c>
      <c r="Q15" s="61">
        <f t="shared" si="7"/>
        <v>0</v>
      </c>
      <c r="R15" s="133"/>
      <c r="S15" s="12"/>
      <c r="T15" s="66">
        <f t="shared" si="8"/>
        <v>2390</v>
      </c>
      <c r="U15" s="89">
        <f t="shared" si="9"/>
        <v>478</v>
      </c>
      <c r="V15" s="67">
        <f t="shared" si="10"/>
        <v>0</v>
      </c>
      <c r="W15" s="75">
        <v>54200</v>
      </c>
      <c r="X15" s="75">
        <f t="shared" si="1"/>
        <v>0</v>
      </c>
      <c r="Y15" s="75">
        <f t="shared" si="2"/>
        <v>0</v>
      </c>
      <c r="Z15" s="76">
        <f t="shared" si="3"/>
        <v>0</v>
      </c>
      <c r="AA15" s="68">
        <f t="shared" si="11"/>
        <v>0</v>
      </c>
    </row>
    <row r="16" spans="1:27" ht="13.35" customHeight="1" x14ac:dyDescent="0.2">
      <c r="A16" s="43">
        <v>7</v>
      </c>
      <c r="B16" s="130"/>
      <c r="C16" s="46"/>
      <c r="D16" s="46"/>
      <c r="E16" s="52"/>
      <c r="F16" s="53"/>
      <c r="G16" s="114">
        <f t="shared" si="0"/>
        <v>0</v>
      </c>
      <c r="H16" s="118">
        <v>39</v>
      </c>
      <c r="I16" s="119">
        <v>50</v>
      </c>
      <c r="J16" s="57"/>
      <c r="K16" s="31"/>
      <c r="L16" s="60"/>
      <c r="M16" s="117">
        <f t="shared" si="4"/>
        <v>0</v>
      </c>
      <c r="N16" s="60"/>
      <c r="O16" s="61">
        <f t="shared" si="5"/>
        <v>0</v>
      </c>
      <c r="P16" s="61">
        <f t="shared" si="6"/>
        <v>0</v>
      </c>
      <c r="Q16" s="61">
        <f t="shared" si="7"/>
        <v>0</v>
      </c>
      <c r="R16" s="133"/>
      <c r="S16" s="12"/>
      <c r="T16" s="66">
        <f t="shared" si="8"/>
        <v>2390</v>
      </c>
      <c r="U16" s="89">
        <f t="shared" si="9"/>
        <v>478</v>
      </c>
      <c r="V16" s="67">
        <f t="shared" si="10"/>
        <v>0</v>
      </c>
      <c r="W16" s="75">
        <v>54200</v>
      </c>
      <c r="X16" s="75">
        <f t="shared" si="1"/>
        <v>0</v>
      </c>
      <c r="Y16" s="75">
        <f t="shared" si="2"/>
        <v>0</v>
      </c>
      <c r="Z16" s="76">
        <f t="shared" si="3"/>
        <v>0</v>
      </c>
      <c r="AA16" s="68">
        <f t="shared" si="11"/>
        <v>0</v>
      </c>
    </row>
    <row r="17" spans="1:27" ht="13.35" customHeight="1" x14ac:dyDescent="0.2">
      <c r="A17" s="43">
        <v>8</v>
      </c>
      <c r="B17" s="135"/>
      <c r="C17" s="136"/>
      <c r="D17" s="136"/>
      <c r="E17" s="137"/>
      <c r="F17" s="138"/>
      <c r="G17" s="114">
        <f t="shared" si="0"/>
        <v>0</v>
      </c>
      <c r="H17" s="118">
        <v>39</v>
      </c>
      <c r="I17" s="119">
        <v>50</v>
      </c>
      <c r="J17" s="139"/>
      <c r="K17" s="140"/>
      <c r="L17" s="60"/>
      <c r="M17" s="117">
        <f t="shared" si="4"/>
        <v>0</v>
      </c>
      <c r="N17" s="60"/>
      <c r="O17" s="61">
        <f t="shared" si="5"/>
        <v>0</v>
      </c>
      <c r="P17" s="61">
        <f t="shared" si="6"/>
        <v>0</v>
      </c>
      <c r="Q17" s="61">
        <f t="shared" si="7"/>
        <v>0</v>
      </c>
      <c r="R17" s="141"/>
      <c r="S17" s="12"/>
      <c r="T17" s="66">
        <f t="shared" si="8"/>
        <v>2390</v>
      </c>
      <c r="U17" s="89">
        <f t="shared" si="9"/>
        <v>478</v>
      </c>
      <c r="V17" s="67">
        <f t="shared" si="10"/>
        <v>0</v>
      </c>
      <c r="W17" s="75">
        <v>54200</v>
      </c>
      <c r="X17" s="75">
        <f t="shared" si="1"/>
        <v>0</v>
      </c>
      <c r="Y17" s="75">
        <f t="shared" si="2"/>
        <v>0</v>
      </c>
      <c r="Z17" s="76">
        <f t="shared" si="3"/>
        <v>0</v>
      </c>
      <c r="AA17" s="68">
        <f t="shared" si="11"/>
        <v>0</v>
      </c>
    </row>
    <row r="18" spans="1:27" ht="13.35" customHeight="1" x14ac:dyDescent="0.2">
      <c r="A18" s="43">
        <v>9</v>
      </c>
      <c r="B18" s="135"/>
      <c r="C18" s="136"/>
      <c r="D18" s="136"/>
      <c r="E18" s="137"/>
      <c r="F18" s="138"/>
      <c r="G18" s="114">
        <f t="shared" si="0"/>
        <v>0</v>
      </c>
      <c r="H18" s="118">
        <v>39</v>
      </c>
      <c r="I18" s="119">
        <v>50</v>
      </c>
      <c r="J18" s="139"/>
      <c r="K18" s="140"/>
      <c r="L18" s="60"/>
      <c r="M18" s="117">
        <f t="shared" si="4"/>
        <v>0</v>
      </c>
      <c r="N18" s="60"/>
      <c r="O18" s="61">
        <f t="shared" si="5"/>
        <v>0</v>
      </c>
      <c r="P18" s="61">
        <f t="shared" si="6"/>
        <v>0</v>
      </c>
      <c r="Q18" s="61">
        <f t="shared" si="7"/>
        <v>0</v>
      </c>
      <c r="R18" s="141"/>
      <c r="S18" s="12"/>
      <c r="T18" s="66">
        <f t="shared" si="8"/>
        <v>2390</v>
      </c>
      <c r="U18" s="89">
        <f t="shared" si="9"/>
        <v>478</v>
      </c>
      <c r="V18" s="67">
        <f t="shared" si="10"/>
        <v>0</v>
      </c>
      <c r="W18" s="75">
        <v>54200</v>
      </c>
      <c r="X18" s="75">
        <f t="shared" si="1"/>
        <v>0</v>
      </c>
      <c r="Y18" s="75">
        <f t="shared" si="2"/>
        <v>0</v>
      </c>
      <c r="Z18" s="76">
        <f t="shared" si="3"/>
        <v>0</v>
      </c>
      <c r="AA18" s="68">
        <f t="shared" si="11"/>
        <v>0</v>
      </c>
    </row>
    <row r="19" spans="1:27" ht="13.35" customHeight="1" thickBot="1" x14ac:dyDescent="0.25">
      <c r="A19" s="43">
        <v>10</v>
      </c>
      <c r="B19" s="131"/>
      <c r="C19" s="47"/>
      <c r="D19" s="47"/>
      <c r="E19" s="54"/>
      <c r="F19" s="55"/>
      <c r="G19" s="120">
        <f t="shared" si="0"/>
        <v>0</v>
      </c>
      <c r="H19" s="121">
        <v>39</v>
      </c>
      <c r="I19" s="122">
        <v>50</v>
      </c>
      <c r="J19" s="58"/>
      <c r="K19" s="32"/>
      <c r="L19" s="60"/>
      <c r="M19" s="117">
        <f t="shared" si="4"/>
        <v>0</v>
      </c>
      <c r="N19" s="60"/>
      <c r="O19" s="61">
        <f t="shared" si="5"/>
        <v>0</v>
      </c>
      <c r="P19" s="61">
        <f t="shared" si="6"/>
        <v>0</v>
      </c>
      <c r="Q19" s="61">
        <f t="shared" si="7"/>
        <v>0</v>
      </c>
      <c r="R19" s="134"/>
      <c r="T19" s="69">
        <f t="shared" si="8"/>
        <v>2390</v>
      </c>
      <c r="U19" s="90">
        <f>T19/5</f>
        <v>478</v>
      </c>
      <c r="V19" s="70">
        <f t="shared" si="10"/>
        <v>0</v>
      </c>
      <c r="W19" s="77">
        <v>54200</v>
      </c>
      <c r="X19" s="77">
        <f t="shared" si="1"/>
        <v>0</v>
      </c>
      <c r="Y19" s="77">
        <f t="shared" si="2"/>
        <v>0</v>
      </c>
      <c r="Z19" s="78">
        <f t="shared" si="3"/>
        <v>0</v>
      </c>
      <c r="AA19" s="68">
        <f t="shared" si="11"/>
        <v>0</v>
      </c>
    </row>
    <row r="20" spans="1:27" ht="26.65" customHeight="1" thickBot="1" x14ac:dyDescent="0.25">
      <c r="A20" s="7"/>
      <c r="B20" s="182" t="s">
        <v>62</v>
      </c>
      <c r="C20" s="183"/>
      <c r="D20" s="183"/>
      <c r="E20" s="183"/>
      <c r="F20" s="183"/>
      <c r="G20" s="183"/>
      <c r="H20" s="183"/>
      <c r="I20" s="183"/>
      <c r="J20" s="184"/>
      <c r="K20" s="235" t="s">
        <v>47</v>
      </c>
      <c r="L20" s="235"/>
      <c r="M20" s="123">
        <f>SUM(M10:M19)</f>
        <v>0</v>
      </c>
      <c r="N20" s="124">
        <f>SUM(N10:N19)</f>
        <v>0</v>
      </c>
      <c r="O20" s="123">
        <f>SUM(O10:O19)</f>
        <v>0</v>
      </c>
      <c r="P20" s="123">
        <f>SUM(P10:P19)</f>
        <v>0</v>
      </c>
      <c r="Q20" s="123">
        <f>SUM(Q10:Q19)</f>
        <v>0</v>
      </c>
      <c r="R20" s="145"/>
      <c r="T20" s="7"/>
      <c r="U20" s="7"/>
      <c r="V20" s="7"/>
      <c r="W20" s="7"/>
      <c r="Z20" s="79" t="s">
        <v>59</v>
      </c>
      <c r="AA20" s="71">
        <f>SUM(AA10:AA19)</f>
        <v>0</v>
      </c>
    </row>
    <row r="21" spans="1:27" ht="26.65" customHeight="1" thickBot="1" x14ac:dyDescent="0.25">
      <c r="A21" s="7"/>
      <c r="B21" s="160" t="s">
        <v>68</v>
      </c>
      <c r="C21" s="161"/>
      <c r="D21" s="161"/>
      <c r="E21" s="161"/>
      <c r="F21" s="161"/>
      <c r="G21" s="161"/>
      <c r="H21" s="161"/>
      <c r="I21" s="161"/>
      <c r="J21" s="162"/>
      <c r="K21" s="142"/>
      <c r="L21" s="142"/>
      <c r="M21" s="143"/>
      <c r="N21" s="143"/>
      <c r="O21" s="143"/>
      <c r="P21" s="143"/>
      <c r="Q21" s="143"/>
      <c r="R21" s="144"/>
      <c r="T21" s="7"/>
      <c r="U21" s="7"/>
      <c r="V21" s="7"/>
      <c r="W21" s="7"/>
      <c r="Z21" s="10"/>
      <c r="AA21" s="146"/>
    </row>
    <row r="22" spans="1:27" s="91" customFormat="1" ht="15.6" customHeight="1" thickBot="1" x14ac:dyDescent="0.25">
      <c r="B22" s="175" t="s">
        <v>40</v>
      </c>
      <c r="C22" s="176"/>
      <c r="D22" s="176"/>
      <c r="E22" s="176"/>
      <c r="F22" s="176"/>
      <c r="G22" s="176"/>
      <c r="H22" s="176"/>
      <c r="I22" s="176"/>
      <c r="J22" s="93"/>
      <c r="K22" s="93"/>
      <c r="L22" s="14"/>
      <c r="M22" s="14"/>
      <c r="N22" s="14"/>
      <c r="O22" s="14"/>
      <c r="P22" s="14"/>
      <c r="Q22" s="14"/>
      <c r="R22" s="33">
        <f>SUM(L10:L19)</f>
        <v>0</v>
      </c>
    </row>
    <row r="23" spans="1:27" s="91" customFormat="1" ht="15.6" customHeight="1" thickBot="1" x14ac:dyDescent="0.25">
      <c r="B23" s="175" t="s">
        <v>39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94"/>
      <c r="P23" s="94"/>
      <c r="Q23" s="94"/>
      <c r="R23" s="36"/>
    </row>
    <row r="24" spans="1:27" s="91" customFormat="1" ht="15.6" customHeight="1" thickBot="1" x14ac:dyDescent="0.25">
      <c r="B24" s="175" t="s">
        <v>49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94"/>
      <c r="P24" s="94"/>
      <c r="Q24" s="94"/>
      <c r="R24" s="36"/>
    </row>
    <row r="25" spans="1:27" s="91" customFormat="1" ht="15.6" customHeight="1" thickBot="1" x14ac:dyDescent="0.25">
      <c r="B25" s="175" t="s">
        <v>41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95"/>
      <c r="N25" s="95"/>
      <c r="O25" s="95"/>
      <c r="P25" s="94"/>
      <c r="Q25" s="94"/>
      <c r="R25" s="36"/>
    </row>
    <row r="26" spans="1:27" s="91" customFormat="1" ht="15.6" customHeight="1" thickBot="1" x14ac:dyDescent="0.25">
      <c r="B26" s="96" t="s">
        <v>6</v>
      </c>
      <c r="C26" s="97"/>
      <c r="D26" s="97"/>
      <c r="E26" s="97"/>
      <c r="F26" s="37"/>
      <c r="G26" s="37"/>
      <c r="H26" s="37"/>
      <c r="I26" s="37"/>
      <c r="J26" s="37"/>
      <c r="K26" s="37"/>
      <c r="L26" s="37"/>
      <c r="M26" s="98"/>
      <c r="N26" s="98"/>
      <c r="O26" s="98"/>
      <c r="P26" s="98"/>
      <c r="Q26" s="98"/>
      <c r="R26" s="33">
        <f>SUM(R22:R25)</f>
        <v>0</v>
      </c>
      <c r="S26" s="99"/>
    </row>
    <row r="27" spans="1:27" x14ac:dyDescent="0.2">
      <c r="B27" s="86"/>
      <c r="C27" s="86"/>
      <c r="D27" s="86"/>
      <c r="E27" s="8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9"/>
    </row>
    <row r="28" spans="1:27" s="91" customFormat="1" ht="18" x14ac:dyDescent="0.2">
      <c r="B28" s="104" t="s">
        <v>7</v>
      </c>
      <c r="C28" s="105"/>
      <c r="D28" s="105"/>
      <c r="E28" s="10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00"/>
    </row>
    <row r="29" spans="1:27" s="91" customFormat="1" ht="15" customHeight="1" thickBot="1" x14ac:dyDescent="0.25">
      <c r="B29" s="95" t="s">
        <v>8</v>
      </c>
      <c r="C29" s="95"/>
      <c r="D29" s="95"/>
      <c r="E29" s="9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00"/>
    </row>
    <row r="30" spans="1:27" s="91" customFormat="1" ht="15" customHeight="1" thickBot="1" x14ac:dyDescent="0.25">
      <c r="B30" s="155" t="s">
        <v>5</v>
      </c>
      <c r="C30" s="156"/>
      <c r="D30" s="155" t="s">
        <v>3</v>
      </c>
      <c r="E30" s="156"/>
      <c r="F30" s="156"/>
      <c r="G30" s="156"/>
      <c r="H30" s="156"/>
      <c r="I30" s="156"/>
      <c r="J30" s="156"/>
      <c r="K30" s="157"/>
      <c r="L30" s="152" t="s">
        <v>2</v>
      </c>
      <c r="M30" s="154"/>
      <c r="N30" s="24"/>
      <c r="O30" s="15"/>
      <c r="P30" s="16"/>
      <c r="Q30" s="16"/>
      <c r="R30" s="100"/>
    </row>
    <row r="31" spans="1:27" s="91" customFormat="1" ht="15" customHeight="1" x14ac:dyDescent="0.2">
      <c r="B31" s="167"/>
      <c r="C31" s="168"/>
      <c r="D31" s="167"/>
      <c r="E31" s="168"/>
      <c r="F31" s="168"/>
      <c r="G31" s="168"/>
      <c r="H31" s="168"/>
      <c r="I31" s="168"/>
      <c r="J31" s="168"/>
      <c r="K31" s="169"/>
      <c r="L31" s="158"/>
      <c r="M31" s="159"/>
      <c r="N31" s="125"/>
      <c r="O31" s="15"/>
      <c r="P31" s="16"/>
      <c r="Q31" s="16"/>
      <c r="R31" s="100"/>
    </row>
    <row r="32" spans="1:27" s="91" customFormat="1" ht="15" customHeight="1" thickBot="1" x14ac:dyDescent="0.25">
      <c r="B32" s="163"/>
      <c r="C32" s="164"/>
      <c r="D32" s="170"/>
      <c r="E32" s="171"/>
      <c r="F32" s="171"/>
      <c r="G32" s="171"/>
      <c r="H32" s="171"/>
      <c r="I32" s="171"/>
      <c r="J32" s="171"/>
      <c r="K32" s="172"/>
      <c r="L32" s="193"/>
      <c r="M32" s="194"/>
      <c r="N32" s="125"/>
      <c r="O32" s="15"/>
      <c r="P32" s="16"/>
      <c r="Q32" s="16"/>
      <c r="R32" s="100"/>
    </row>
    <row r="33" spans="2:18" s="91" customFormat="1" ht="15" customHeight="1" thickBot="1" x14ac:dyDescent="0.25">
      <c r="B33" s="165"/>
      <c r="C33" s="166"/>
      <c r="D33" s="165"/>
      <c r="E33" s="166"/>
      <c r="F33" s="166"/>
      <c r="G33" s="166"/>
      <c r="H33" s="166"/>
      <c r="I33" s="166"/>
      <c r="J33" s="166"/>
      <c r="K33" s="173"/>
      <c r="L33" s="195"/>
      <c r="M33" s="196"/>
      <c r="N33" s="17"/>
      <c r="O33" s="17"/>
      <c r="P33" s="17"/>
      <c r="Q33" s="17"/>
      <c r="R33" s="18">
        <f>SUM(H31:M33)</f>
        <v>0</v>
      </c>
    </row>
    <row r="34" spans="2:18" s="91" customFormat="1" ht="15" customHeight="1" x14ac:dyDescent="0.2">
      <c r="B34" s="19"/>
      <c r="C34" s="19"/>
      <c r="D34" s="19"/>
      <c r="E34" s="20"/>
      <c r="F34" s="20"/>
      <c r="G34" s="20"/>
      <c r="H34" s="21"/>
      <c r="I34" s="21"/>
      <c r="J34" s="20"/>
      <c r="K34" s="20"/>
      <c r="L34" s="20"/>
      <c r="M34" s="20"/>
      <c r="N34" s="20"/>
      <c r="O34" s="21"/>
      <c r="P34" s="20"/>
      <c r="Q34" s="20"/>
      <c r="R34" s="101"/>
    </row>
    <row r="35" spans="2:18" s="91" customFormat="1" ht="15" customHeight="1" thickBot="1" x14ac:dyDescent="0.25">
      <c r="B35" s="95" t="s">
        <v>63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4"/>
      <c r="P35" s="94"/>
      <c r="Q35" s="94"/>
      <c r="R35" s="94"/>
    </row>
    <row r="36" spans="2:18" s="91" customFormat="1" ht="15" customHeight="1" thickBot="1" x14ac:dyDescent="0.25">
      <c r="B36" s="197" t="s">
        <v>0</v>
      </c>
      <c r="C36" s="198"/>
      <c r="D36" s="207" t="s">
        <v>1</v>
      </c>
      <c r="E36" s="208"/>
      <c r="F36" s="208"/>
      <c r="G36" s="209"/>
      <c r="H36" s="189" t="s">
        <v>44</v>
      </c>
      <c r="I36" s="152"/>
      <c r="J36" s="152"/>
      <c r="K36" s="152"/>
      <c r="L36" s="152"/>
      <c r="M36" s="190"/>
      <c r="N36" s="152" t="s">
        <v>51</v>
      </c>
      <c r="O36" s="152"/>
      <c r="P36" s="85" t="s">
        <v>2</v>
      </c>
      <c r="Q36" s="15"/>
      <c r="R36" s="35"/>
    </row>
    <row r="37" spans="2:18" s="91" customFormat="1" ht="15" customHeight="1" x14ac:dyDescent="0.2">
      <c r="B37" s="199"/>
      <c r="C37" s="200"/>
      <c r="D37" s="210"/>
      <c r="E37" s="211"/>
      <c r="F37" s="211"/>
      <c r="G37" s="212"/>
      <c r="H37" s="187"/>
      <c r="I37" s="151"/>
      <c r="J37" s="151"/>
      <c r="K37" s="151"/>
      <c r="L37" s="151"/>
      <c r="M37" s="188"/>
      <c r="N37" s="151"/>
      <c r="O37" s="151"/>
      <c r="P37" s="72"/>
      <c r="Q37" s="126"/>
      <c r="R37" s="102"/>
    </row>
    <row r="38" spans="2:18" s="91" customFormat="1" ht="15" customHeight="1" x14ac:dyDescent="0.2">
      <c r="B38" s="201"/>
      <c r="C38" s="202"/>
      <c r="D38" s="213"/>
      <c r="E38" s="214"/>
      <c r="F38" s="214"/>
      <c r="G38" s="215"/>
      <c r="H38" s="219"/>
      <c r="I38" s="153"/>
      <c r="J38" s="153"/>
      <c r="K38" s="153"/>
      <c r="L38" s="153"/>
      <c r="M38" s="220"/>
      <c r="N38" s="153"/>
      <c r="O38" s="153"/>
      <c r="P38" s="73"/>
      <c r="Q38" s="126"/>
      <c r="R38" s="102"/>
    </row>
    <row r="39" spans="2:18" s="91" customFormat="1" ht="15" customHeight="1" thickBot="1" x14ac:dyDescent="0.25">
      <c r="B39" s="205"/>
      <c r="C39" s="206"/>
      <c r="D39" s="213"/>
      <c r="E39" s="214"/>
      <c r="F39" s="214"/>
      <c r="G39" s="215"/>
      <c r="H39" s="219"/>
      <c r="I39" s="153"/>
      <c r="J39" s="153"/>
      <c r="K39" s="153"/>
      <c r="L39" s="153"/>
      <c r="M39" s="220"/>
      <c r="N39" s="153"/>
      <c r="O39" s="153"/>
      <c r="P39" s="73"/>
      <c r="Q39" s="126"/>
      <c r="R39" s="102"/>
    </row>
    <row r="40" spans="2:18" s="91" customFormat="1" ht="15" customHeight="1" thickBot="1" x14ac:dyDescent="0.25">
      <c r="B40" s="203"/>
      <c r="C40" s="204"/>
      <c r="D40" s="216"/>
      <c r="E40" s="217"/>
      <c r="F40" s="217"/>
      <c r="G40" s="218"/>
      <c r="H40" s="185"/>
      <c r="I40" s="174"/>
      <c r="J40" s="174"/>
      <c r="K40" s="174"/>
      <c r="L40" s="174"/>
      <c r="M40" s="186"/>
      <c r="N40" s="174"/>
      <c r="O40" s="174"/>
      <c r="P40" s="74"/>
      <c r="Q40" s="127"/>
      <c r="R40" s="103">
        <f>SUM(P37:P40)</f>
        <v>0</v>
      </c>
    </row>
    <row r="41" spans="2:18" s="91" customFormat="1" ht="18.75" thickBot="1" x14ac:dyDescent="0.25">
      <c r="B41" s="106" t="s">
        <v>10</v>
      </c>
      <c r="C41" s="39"/>
      <c r="D41" s="39"/>
      <c r="E41" s="38"/>
      <c r="F41" s="38"/>
      <c r="G41" s="38"/>
      <c r="H41" s="37"/>
      <c r="I41" s="37"/>
      <c r="J41" s="38"/>
      <c r="K41" s="38"/>
      <c r="L41" s="38"/>
      <c r="M41" s="38"/>
      <c r="N41" s="38"/>
      <c r="O41" s="37"/>
      <c r="P41" s="38"/>
      <c r="Q41" s="38"/>
      <c r="R41" s="33">
        <f>R26-R33-R40-R49</f>
        <v>0</v>
      </c>
    </row>
    <row r="42" spans="2:18" x14ac:dyDescent="0.2">
      <c r="B42" s="19"/>
      <c r="C42" s="19"/>
      <c r="D42" s="19"/>
      <c r="E42" s="20"/>
      <c r="F42" s="20"/>
      <c r="G42" s="20"/>
      <c r="H42" s="21"/>
      <c r="I42" s="21"/>
      <c r="J42" s="20"/>
      <c r="K42" s="20"/>
      <c r="L42" s="20"/>
      <c r="M42" s="20"/>
      <c r="N42" s="20"/>
      <c r="O42" s="21"/>
      <c r="P42" s="20"/>
      <c r="Q42" s="20"/>
      <c r="R42" s="34"/>
    </row>
    <row r="43" spans="2:18" s="110" customFormat="1" ht="18.75" thickBot="1" x14ac:dyDescent="0.25">
      <c r="B43" s="192" t="s">
        <v>9</v>
      </c>
      <c r="C43" s="192"/>
      <c r="D43" s="192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94"/>
    </row>
    <row r="44" spans="2:18" s="91" customFormat="1" ht="15" customHeight="1" thickBot="1" x14ac:dyDescent="0.25">
      <c r="B44" s="107" t="s">
        <v>37</v>
      </c>
      <c r="C44" s="107"/>
      <c r="D44" s="107"/>
      <c r="E44" s="94"/>
      <c r="F44" s="94"/>
      <c r="G44" s="94"/>
      <c r="J44" s="94"/>
      <c r="K44" s="94"/>
      <c r="L44" s="94"/>
      <c r="M44" s="94"/>
      <c r="N44" s="94"/>
      <c r="O44" s="94"/>
      <c r="P44" s="94"/>
      <c r="Q44" s="94"/>
      <c r="R44" s="108">
        <f>N20</f>
        <v>0</v>
      </c>
    </row>
    <row r="45" spans="2:18" s="91" customFormat="1" ht="15" customHeight="1" thickBot="1" x14ac:dyDescent="0.25">
      <c r="B45" s="107" t="s">
        <v>38</v>
      </c>
      <c r="C45" s="107"/>
      <c r="D45" s="107"/>
      <c r="E45" s="94"/>
      <c r="F45" s="94"/>
      <c r="G45" s="94"/>
      <c r="J45" s="94"/>
      <c r="K45" s="94"/>
      <c r="L45" s="94"/>
      <c r="M45" s="94"/>
      <c r="N45" s="94"/>
      <c r="O45" s="94"/>
      <c r="P45" s="94"/>
      <c r="Q45" s="94"/>
      <c r="R45" s="108">
        <f>IF(O20&gt;R23,R23,O20)</f>
        <v>0</v>
      </c>
    </row>
    <row r="46" spans="2:18" s="91" customFormat="1" ht="15" customHeight="1" thickBot="1" x14ac:dyDescent="0.25">
      <c r="B46" s="107" t="s">
        <v>72</v>
      </c>
      <c r="C46" s="107"/>
      <c r="D46" s="107"/>
      <c r="E46" s="94"/>
      <c r="F46" s="94"/>
      <c r="G46" s="94"/>
      <c r="J46" s="94"/>
      <c r="K46" s="94"/>
      <c r="L46" s="94"/>
      <c r="M46" s="94"/>
      <c r="N46" s="94"/>
      <c r="O46" s="94"/>
      <c r="P46" s="94"/>
      <c r="Q46" s="94"/>
      <c r="R46" s="108">
        <f>IF(P20&gt;R24,R24,P20)</f>
        <v>0</v>
      </c>
    </row>
    <row r="47" spans="2:18" s="91" customFormat="1" ht="15" customHeight="1" thickBot="1" x14ac:dyDescent="0.25">
      <c r="B47" s="107" t="s">
        <v>50</v>
      </c>
      <c r="C47" s="107"/>
      <c r="D47" s="107"/>
      <c r="E47" s="94"/>
      <c r="F47" s="94"/>
      <c r="G47" s="94"/>
      <c r="J47" s="94"/>
      <c r="K47" s="94"/>
      <c r="L47" s="94"/>
      <c r="M47" s="94"/>
      <c r="N47" s="94"/>
      <c r="O47" s="94"/>
      <c r="P47" s="94"/>
      <c r="Q47" s="94"/>
      <c r="R47" s="108">
        <f>IF(Q20&gt;R25,R25,Q20)</f>
        <v>0</v>
      </c>
    </row>
    <row r="48" spans="2:18" ht="13.5" thickBo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"/>
      <c r="Q48" s="3"/>
      <c r="R48" s="34"/>
    </row>
    <row r="49" spans="2:19" s="91" customFormat="1" ht="18.75" thickBot="1" x14ac:dyDescent="0.25">
      <c r="B49" s="191" t="s">
        <v>36</v>
      </c>
      <c r="C49" s="191"/>
      <c r="D49" s="191"/>
      <c r="E49" s="191"/>
      <c r="F49" s="191"/>
      <c r="G49" s="191"/>
      <c r="H49" s="191"/>
      <c r="I49" s="191"/>
      <c r="J49" s="111"/>
      <c r="K49" s="111"/>
      <c r="L49" s="111"/>
      <c r="M49" s="111"/>
      <c r="N49" s="111"/>
      <c r="O49" s="111"/>
      <c r="P49" s="111"/>
      <c r="Q49" s="111"/>
      <c r="R49" s="112">
        <f>SUM(R44:R47)</f>
        <v>0</v>
      </c>
    </row>
    <row r="50" spans="2:19" x14ac:dyDescent="0.2">
      <c r="C50" s="26"/>
      <c r="D50" s="27"/>
      <c r="E50" s="27"/>
      <c r="F50" s="27"/>
      <c r="G50" s="27"/>
      <c r="H50" s="27"/>
      <c r="I50" s="27"/>
      <c r="J50" s="27"/>
      <c r="K50" s="3"/>
      <c r="L50" s="3"/>
      <c r="M50" s="3"/>
      <c r="N50" s="3"/>
      <c r="O50" s="3"/>
      <c r="P50" s="3"/>
      <c r="Q50" s="3"/>
      <c r="R50" s="3"/>
      <c r="S50" s="8"/>
    </row>
  </sheetData>
  <sheetProtection algorithmName="SHA-512" hashValue="xc+NMuczHKuVtYCDeyugpUGDAEKUJUgJMqfCRHSikDdIsUc7ez+UQuwdEAZB1NrrpwHJ30rTZNS2jhwkmuTmTA==" saltValue="waPSWPQKOZSjwYSc16jt+w==" spinCount="100000" sheet="1" selectLockedCells="1"/>
  <protectedRanges>
    <protectedRange sqref="B22:K22 C39 R23:R25 B37:C38 B40:C40 D37:Q40 B42:Q42 K20:K21 C41:Q41 B31:Q34 C10:K19 M10:M19" name="Bereich1"/>
    <protectedRange sqref="J20:J21 B20:H21" name="Bereich1_1"/>
    <protectedRange sqref="D1" name="Bereich1_2"/>
  </protectedRanges>
  <mergeCells count="63">
    <mergeCell ref="B1:R2"/>
    <mergeCell ref="A7:A9"/>
    <mergeCell ref="T7:AA7"/>
    <mergeCell ref="T8:X8"/>
    <mergeCell ref="K20:L20"/>
    <mergeCell ref="E7:F7"/>
    <mergeCell ref="E8:F8"/>
    <mergeCell ref="B4:C4"/>
    <mergeCell ref="B6:H6"/>
    <mergeCell ref="J7:K7"/>
    <mergeCell ref="H7:I7"/>
    <mergeCell ref="B3:C3"/>
    <mergeCell ref="D3:P3"/>
    <mergeCell ref="D4:R4"/>
    <mergeCell ref="L8:Q8"/>
    <mergeCell ref="R8:R9"/>
    <mergeCell ref="B49:I49"/>
    <mergeCell ref="B43:D43"/>
    <mergeCell ref="L32:M32"/>
    <mergeCell ref="L33:M33"/>
    <mergeCell ref="B36:C36"/>
    <mergeCell ref="B37:C37"/>
    <mergeCell ref="B38:C38"/>
    <mergeCell ref="B40:C40"/>
    <mergeCell ref="B39:C39"/>
    <mergeCell ref="D36:G36"/>
    <mergeCell ref="D37:G37"/>
    <mergeCell ref="D38:G38"/>
    <mergeCell ref="D39:G39"/>
    <mergeCell ref="D40:G40"/>
    <mergeCell ref="H38:M38"/>
    <mergeCell ref="H39:M39"/>
    <mergeCell ref="N40:O40"/>
    <mergeCell ref="B22:I22"/>
    <mergeCell ref="B25:L25"/>
    <mergeCell ref="B23:N23"/>
    <mergeCell ref="B8:B9"/>
    <mergeCell ref="C8:C9"/>
    <mergeCell ref="J8:K8"/>
    <mergeCell ref="H8:I8"/>
    <mergeCell ref="D8:D9"/>
    <mergeCell ref="G8:G9"/>
    <mergeCell ref="B24:N24"/>
    <mergeCell ref="B20:J20"/>
    <mergeCell ref="H40:M40"/>
    <mergeCell ref="H37:M37"/>
    <mergeCell ref="H36:M36"/>
    <mergeCell ref="B30:C30"/>
    <mergeCell ref="H5:K5"/>
    <mergeCell ref="N37:O37"/>
    <mergeCell ref="N36:O36"/>
    <mergeCell ref="N38:O38"/>
    <mergeCell ref="N39:O39"/>
    <mergeCell ref="L30:M30"/>
    <mergeCell ref="D30:K30"/>
    <mergeCell ref="L31:M31"/>
    <mergeCell ref="B21:J21"/>
    <mergeCell ref="B32:C32"/>
    <mergeCell ref="B33:C33"/>
    <mergeCell ref="D31:K31"/>
    <mergeCell ref="D32:K32"/>
    <mergeCell ref="D33:K33"/>
    <mergeCell ref="B31:C31"/>
  </mergeCells>
  <phoneticPr fontId="0" type="noConversion"/>
  <conditionalFormatting sqref="R44">
    <cfRule type="cellIs" dxfId="24" priority="39" operator="greaterThan">
      <formula>$M$20</formula>
    </cfRule>
  </conditionalFormatting>
  <conditionalFormatting sqref="N11">
    <cfRule type="cellIs" dxfId="23" priority="37" operator="greaterThan">
      <formula>L11</formula>
    </cfRule>
    <cfRule type="cellIs" dxfId="22" priority="38" operator="greaterThan">
      <formula>M11</formula>
    </cfRule>
  </conditionalFormatting>
  <conditionalFormatting sqref="N12">
    <cfRule type="cellIs" dxfId="21" priority="21" operator="greaterThan">
      <formula>L12</formula>
    </cfRule>
    <cfRule type="cellIs" dxfId="20" priority="22" operator="greaterThan">
      <formula>M12</formula>
    </cfRule>
  </conditionalFormatting>
  <conditionalFormatting sqref="N13">
    <cfRule type="cellIs" dxfId="19" priority="19" operator="greaterThan">
      <formula>L13</formula>
    </cfRule>
    <cfRule type="cellIs" dxfId="18" priority="20" operator="greaterThan">
      <formula>M13</formula>
    </cfRule>
  </conditionalFormatting>
  <conditionalFormatting sqref="N14">
    <cfRule type="cellIs" dxfId="17" priority="17" operator="greaterThan">
      <formula>L14</formula>
    </cfRule>
    <cfRule type="cellIs" dxfId="16" priority="18" operator="greaterThan">
      <formula>M14</formula>
    </cfRule>
  </conditionalFormatting>
  <conditionalFormatting sqref="N15">
    <cfRule type="cellIs" dxfId="15" priority="15" operator="greaterThan">
      <formula>L15</formula>
    </cfRule>
    <cfRule type="cellIs" dxfId="14" priority="16" operator="greaterThan">
      <formula>M15</formula>
    </cfRule>
  </conditionalFormatting>
  <conditionalFormatting sqref="N16:N18">
    <cfRule type="cellIs" dxfId="13" priority="13" operator="greaterThan">
      <formula>L16</formula>
    </cfRule>
    <cfRule type="cellIs" dxfId="12" priority="14" operator="greaterThan">
      <formula>M16</formula>
    </cfRule>
  </conditionalFormatting>
  <conditionalFormatting sqref="N19">
    <cfRule type="cellIs" dxfId="11" priority="11" operator="greaterThan">
      <formula>L19</formula>
    </cfRule>
    <cfRule type="cellIs" dxfId="10" priority="12" operator="greaterThan">
      <formula>M19</formula>
    </cfRule>
  </conditionalFormatting>
  <conditionalFormatting sqref="N10">
    <cfRule type="cellIs" dxfId="9" priority="9" operator="greaterThan">
      <formula>L10</formula>
    </cfRule>
    <cfRule type="cellIs" dxfId="8" priority="10" operator="greaterThan">
      <formula>M10</formula>
    </cfRule>
  </conditionalFormatting>
  <conditionalFormatting sqref="L11">
    <cfRule type="cellIs" dxfId="7" priority="8" operator="greaterThan">
      <formula>M11*1.25</formula>
    </cfRule>
  </conditionalFormatting>
  <conditionalFormatting sqref="L10">
    <cfRule type="cellIs" dxfId="6" priority="7" operator="greaterThan">
      <formula>M10*1.25</formula>
    </cfRule>
  </conditionalFormatting>
  <conditionalFormatting sqref="L12">
    <cfRule type="cellIs" dxfId="5" priority="6" operator="greaterThan">
      <formula>M12*1.25</formula>
    </cfRule>
  </conditionalFormatting>
  <conditionalFormatting sqref="L13">
    <cfRule type="cellIs" dxfId="4" priority="5" operator="greaterThan">
      <formula>M13*1.25</formula>
    </cfRule>
  </conditionalFormatting>
  <conditionalFormatting sqref="L14">
    <cfRule type="cellIs" dxfId="3" priority="4" operator="greaterThan">
      <formula>M14*1.25</formula>
    </cfRule>
  </conditionalFormatting>
  <conditionalFormatting sqref="L15">
    <cfRule type="cellIs" dxfId="2" priority="3" operator="greaterThan">
      <formula>M15*1.25</formula>
    </cfRule>
  </conditionalFormatting>
  <conditionalFormatting sqref="L16:L18">
    <cfRule type="cellIs" dxfId="1" priority="2" operator="greaterThan">
      <formula>M16*1.25</formula>
    </cfRule>
  </conditionalFormatting>
  <conditionalFormatting sqref="L19">
    <cfRule type="cellIs" dxfId="0" priority="1" operator="greaterThan">
      <formula>M19*1.25</formula>
    </cfRule>
  </conditionalFormatting>
  <dataValidations xWindow="1128" yWindow="544" count="4">
    <dataValidation allowBlank="1" showInputMessage="1" showErrorMessage="1" promptTitle="Sprach-/Dolmetscherpauschale" prompt="Nur VerfBer, BeschwManagement, PSZ" sqref="P22:Q22"/>
    <dataValidation allowBlank="1" showErrorMessage="1" promptTitle="Pauschale Büroerstausstattung" sqref="R48"/>
    <dataValidation type="list" allowBlank="1" showInputMessage="1" showErrorMessage="1" sqref="D10:D19">
      <formula1>"m,w,d"</formula1>
    </dataValidation>
    <dataValidation type="list" allowBlank="1" showInputMessage="1" showErrorMessage="1" sqref="R10:R19">
      <formula1>"Ja (Anlagen beifügen),Nein (Anlagen beifügen!)"</formula1>
    </dataValidation>
  </dataValidations>
  <printOptions horizontalCentered="1" verticalCentered="1"/>
  <pageMargins left="0.19685039370078741" right="0.19685039370078741" top="0.59055118110236227" bottom="0" header="0.31496062992125984" footer="0.31496062992125984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2020-10-19T07:32:27Z</cp:lastPrinted>
  <dcterms:created xsi:type="dcterms:W3CDTF">2004-10-25T07:14:37Z</dcterms:created>
  <dcterms:modified xsi:type="dcterms:W3CDTF">2022-09-22T11:25:40Z</dcterms:modified>
</cp:coreProperties>
</file>