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Berechnung!$A$1:$R$47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R20" i="1" l="1"/>
  <c r="U17" i="1" l="1"/>
  <c r="U12" i="1"/>
  <c r="U13" i="1"/>
  <c r="U14" i="1"/>
  <c r="U15" i="1"/>
  <c r="U16" i="1"/>
  <c r="U11" i="1"/>
  <c r="U10" i="1"/>
  <c r="R42" i="1" l="1"/>
  <c r="P14" i="1" l="1"/>
  <c r="P15" i="1"/>
  <c r="O14" i="1"/>
  <c r="O16" i="1"/>
  <c r="M11" i="1"/>
  <c r="M16" i="1"/>
  <c r="V11" i="1"/>
  <c r="O11" i="1" s="1"/>
  <c r="V12" i="1"/>
  <c r="M12" i="1" s="1"/>
  <c r="V13" i="1"/>
  <c r="M13" i="1" s="1"/>
  <c r="V14" i="1"/>
  <c r="Q14" i="1" s="1"/>
  <c r="V15" i="1"/>
  <c r="Q15" i="1" s="1"/>
  <c r="V16" i="1"/>
  <c r="P16" i="1" s="1"/>
  <c r="V17" i="1"/>
  <c r="V10" i="1"/>
  <c r="Q13" i="1" l="1"/>
  <c r="O15" i="1"/>
  <c r="P13" i="1"/>
  <c r="Q11" i="1"/>
  <c r="P12" i="1"/>
  <c r="M15" i="1"/>
  <c r="O13" i="1"/>
  <c r="P11" i="1"/>
  <c r="Q12" i="1"/>
  <c r="M14" i="1"/>
  <c r="O12" i="1"/>
  <c r="Q16" i="1"/>
  <c r="M10" i="1"/>
  <c r="G17" i="1"/>
  <c r="M17" i="1" s="1"/>
  <c r="G16" i="1"/>
  <c r="G15" i="1"/>
  <c r="G14" i="1"/>
  <c r="G13" i="1"/>
  <c r="G12" i="1"/>
  <c r="G11" i="1"/>
  <c r="G10" i="1"/>
  <c r="X15" i="1" l="1"/>
  <c r="X17" i="1"/>
  <c r="O17" i="1" s="1"/>
  <c r="Z16" i="1"/>
  <c r="Z14" i="1"/>
  <c r="Z13" i="1"/>
  <c r="Y12" i="1"/>
  <c r="X10" i="1"/>
  <c r="O10" i="1" s="1"/>
  <c r="Z11" i="1"/>
  <c r="T17" i="1"/>
  <c r="AA17" i="1" s="1"/>
  <c r="AA16" i="1"/>
  <c r="T16" i="1"/>
  <c r="T15" i="1"/>
  <c r="AA15" i="1" s="1"/>
  <c r="T14" i="1"/>
  <c r="AA14" i="1" s="1"/>
  <c r="T13" i="1"/>
  <c r="AA13" i="1" s="1"/>
  <c r="AA12" i="1"/>
  <c r="T12" i="1"/>
  <c r="T11" i="1"/>
  <c r="AA11" i="1" s="1"/>
  <c r="AA10" i="1"/>
  <c r="T10" i="1"/>
  <c r="AA18" i="1" l="1"/>
  <c r="X11" i="1"/>
  <c r="Y11" i="1"/>
  <c r="Y17" i="1"/>
  <c r="P17" i="1" s="1"/>
  <c r="Z17" i="1"/>
  <c r="Q17" i="1" s="1"/>
  <c r="Y16" i="1"/>
  <c r="X16" i="1"/>
  <c r="Y15" i="1"/>
  <c r="Z15" i="1"/>
  <c r="Y14" i="1"/>
  <c r="X14" i="1"/>
  <c r="X13" i="1"/>
  <c r="Y13" i="1"/>
  <c r="Z12" i="1"/>
  <c r="X12" i="1"/>
  <c r="Y10" i="1"/>
  <c r="P10" i="1" s="1"/>
  <c r="Z10" i="1"/>
  <c r="Q10" i="1" s="1"/>
  <c r="Q18" i="1" l="1"/>
  <c r="R45" i="1" s="1"/>
  <c r="N18" i="1"/>
  <c r="R38" i="1" l="1"/>
  <c r="R31" i="1" l="1"/>
  <c r="R24" i="1"/>
  <c r="O18" i="1" l="1"/>
  <c r="R43" i="1" s="1"/>
  <c r="M18" i="1"/>
  <c r="P18" i="1"/>
  <c r="R44" i="1" s="1"/>
  <c r="R47" i="1" l="1"/>
  <c r="R39" i="1" s="1"/>
</calcChain>
</file>

<file path=xl/sharedStrings.xml><?xml version="1.0" encoding="utf-8"?>
<sst xmlns="http://schemas.openxmlformats.org/spreadsheetml/2006/main" count="78" uniqueCount="74">
  <si>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</si>
  <si>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</si>
  <si>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</si>
  <si>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</si>
  <si>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</si>
  <si>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</si>
  <si>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</si>
  <si>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</si>
  <si>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</si>
  <si>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</si>
  <si>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</si>
  <si>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</si>
  <si>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</si>
  <si>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</si>
  <si>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</si>
  <si>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</si>
  <si>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</si>
  <si>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</si>
  <si>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</si>
  <si>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</si>
  <si>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</si>
  <si>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</si>
  <si>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</si>
  <si>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</si>
  <si>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</si>
  <si>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</si>
  <si>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</si>
  <si>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</si>
  <si>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</si>
  <si>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</si>
  <si>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</si>
  <si>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zu fördernder Beschäftigungszeitraum</t>
  </si>
  <si>
    <t>Voraussichtliche Bruttopersonal- ausgaben Arbeitgeber        (bezogen auf Angaben in Spalten E + G)</t>
  </si>
  <si>
    <t>Beantragte Zuwendung für Bruttopersonal-ausgaben               (höchstens Betrag aus Spalte I)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</si>
  <si>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</si>
  <si>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</si>
  <si>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</si>
  <si>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</si>
  <si>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</si>
  <si>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</si>
  <si>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</si>
  <si>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</si>
  <si>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Maximale förderfähige Wochenarbeits-zeit (= 1 VZÄ)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</si>
  <si>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</si>
  <si>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</si>
  <si>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</si>
  <si>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</si>
  <si>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</si>
  <si>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</si>
  <si>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</si>
  <si>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</si>
  <si>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</si>
  <si>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</si>
  <si>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</si>
  <si>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</si>
  <si>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</si>
  <si>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</si>
  <si>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</si>
  <si>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r>
      <t xml:space="preserve">Geschlecht
</t>
    </r>
    <r>
      <rPr>
        <b/>
        <sz val="8"/>
        <rFont val="Arial"/>
        <family val="2"/>
      </rPr>
      <t>(Drowdown-Auswahl!)</t>
    </r>
  </si>
  <si>
    <t>Anzahl Tage im Jahr:</t>
  </si>
  <si>
    <t>Entspricht in Kalender-tagen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</si>
  <si>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</si>
  <si>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</si>
  <si>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</si>
  <si>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4)</t>
  </si>
  <si>
    <r>
      <t xml:space="preserve">Finanzierungsplan für die </t>
    </r>
    <r>
      <rPr>
        <b/>
        <u/>
        <sz val="14"/>
        <rFont val="Arial"/>
        <family val="2"/>
      </rPr>
      <t>Rückkehrberatungsstelle (Ausreise- und Perspektivberatungsstelle) gemäß Nr. 2.2.4</t>
    </r>
    <r>
      <rPr>
        <b/>
        <sz val="14"/>
        <rFont val="Arial"/>
        <family val="2"/>
      </rPr>
      <t xml:space="preserve"> der Richtlinie
über die Gewährung von Zuwendungen für die soziale Beratung von Geflüchteten in Nordrhein-Westfalen</t>
    </r>
  </si>
  <si>
    <t>Für das Jahr:</t>
  </si>
  <si>
    <t>Datum:</t>
  </si>
  <si>
    <t xml:space="preserve">** Bei Neueinrichtung einer Beratungsstelle im laufenden Jahr kann unabhängig vom Durchführungszeitraum ggf. der Höchstsatz bewilligt werden. Hierzu ist eine separate Begründung vorzulegen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</si>
  <si>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</si>
  <si>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Sachausgaben für Arbeitsräume (Nr. 5.4.2.3 i.V.m. 5.4.2.5 der Richtlinien)</t>
  </si>
  <si>
    <t>Maximal beantragbare Zuwendung für Honorarausgaben insbesondere für externe Übersetzungs-, Sprachmittler- und Dolmetschertätigkeiten (Nr. 5.4.2.4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</si>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</sst>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40" fontId="4" fillId="0" borderId="0" xfId="0" applyNumberFormat="1" applyFont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center" vertical="center"/>
    </xf>
    <xf numFmtId="4" fontId="3" fillId="2" borderId="18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4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5" xfId="0" applyFont="1" applyFill="1" applyBorder="1" applyProtection="1"/>
    <xf numFmtId="2" fontId="1" fillId="2" borderId="25" xfId="0" applyNumberFormat="1" applyFont="1" applyFill="1" applyBorder="1" applyProtection="1"/>
    <xf numFmtId="165" fontId="3" fillId="0" borderId="47" xfId="0" applyNumberFormat="1" applyFont="1" applyFill="1" applyBorder="1" applyAlignment="1" applyProtection="1">
      <alignment horizontal="right" vertical="center"/>
      <protection locked="0"/>
    </xf>
    <xf numFmtId="165" fontId="3" fillId="0" borderId="48" xfId="0" applyNumberFormat="1" applyFont="1" applyFill="1" applyBorder="1" applyAlignment="1" applyProtection="1">
      <alignment horizontal="right" vertical="center"/>
      <protection locked="0"/>
    </xf>
    <xf numFmtId="165" fontId="3" fillId="0" borderId="49" xfId="0" applyNumberFormat="1" applyFont="1" applyFill="1" applyBorder="1" applyAlignment="1" applyProtection="1">
      <alignment horizontal="right" vertical="center"/>
      <protection locked="0"/>
    </xf>
    <xf numFmtId="0" fontId="3" fillId="0" borderId="51" xfId="0" applyFont="1" applyBorder="1" applyProtection="1"/>
    <xf numFmtId="0" fontId="3" fillId="0" borderId="48" xfId="0" applyFont="1" applyBorder="1" applyProtection="1"/>
    <xf numFmtId="0" fontId="3" fillId="0" borderId="49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3" fillId="0" borderId="49" xfId="0" applyFont="1" applyFill="1" applyBorder="1" applyAlignment="1" applyProtection="1">
      <alignment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27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</xf>
    <xf numFmtId="167" fontId="3" fillId="0" borderId="33" xfId="0" applyNumberFormat="1" applyFont="1" applyFill="1" applyBorder="1" applyAlignment="1" applyProtection="1">
      <alignment horizontal="center" vertical="center"/>
      <protection locked="0"/>
    </xf>
    <xf numFmtId="167" fontId="3" fillId="0" borderId="34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27" xfId="0" applyNumberFormat="1" applyFont="1" applyFill="1" applyBorder="1" applyAlignment="1" applyProtection="1">
      <alignment horizontal="center" vertical="center"/>
      <protection locked="0"/>
    </xf>
    <xf numFmtId="167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0" borderId="48" xfId="0" applyNumberFormat="1" applyFont="1" applyFill="1" applyBorder="1" applyAlignment="1" applyProtection="1">
      <alignment horizontal="right" vertical="center"/>
      <protection locked="0"/>
    </xf>
    <xf numFmtId="4" fontId="3" fillId="2" borderId="48" xfId="0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Protection="1"/>
    <xf numFmtId="0" fontId="3" fillId="4" borderId="27" xfId="0" applyFont="1" applyFill="1" applyBorder="1" applyProtection="1"/>
    <xf numFmtId="0" fontId="3" fillId="4" borderId="5" xfId="0" applyFont="1" applyFill="1" applyBorder="1" applyProtection="1"/>
    <xf numFmtId="0" fontId="3" fillId="4" borderId="28" xfId="0" applyFont="1" applyFill="1" applyBorder="1" applyProtection="1"/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5" xfId="0" applyNumberFormat="1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wrapText="1"/>
    </xf>
    <xf numFmtId="0" fontId="3" fillId="2" borderId="44" xfId="0" applyFont="1" applyFill="1" applyBorder="1" applyAlignment="1" applyProtection="1">
      <alignment wrapText="1"/>
    </xf>
    <xf numFmtId="0" fontId="3" fillId="2" borderId="31" xfId="0" applyFont="1" applyFill="1" applyBorder="1" applyProtection="1"/>
    <xf numFmtId="0" fontId="4" fillId="2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1" fillId="2" borderId="50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wrapText="1"/>
    </xf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0" fontId="5" fillId="0" borderId="0" xfId="0" applyNumberFormat="1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1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5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48" xfId="0" applyNumberFormat="1" applyFont="1" applyFill="1" applyBorder="1" applyAlignment="1" applyProtection="1">
      <alignment horizontal="center" vertical="center"/>
    </xf>
    <xf numFmtId="167" fontId="3" fillId="2" borderId="33" xfId="0" applyNumberFormat="1" applyFont="1" applyFill="1" applyBorder="1" applyAlignment="1" applyProtection="1">
      <alignment horizontal="center" vertical="center"/>
    </xf>
    <xf numFmtId="167" fontId="3" fillId="2" borderId="34" xfId="0" applyNumberFormat="1" applyFont="1" applyFill="1" applyBorder="1" applyAlignment="1" applyProtection="1">
      <alignment horizontal="center" vertical="center"/>
    </xf>
    <xf numFmtId="166" fontId="3" fillId="2" borderId="48" xfId="0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27" xfId="0" applyNumberFormat="1" applyFont="1" applyFill="1" applyBorder="1" applyAlignment="1" applyProtection="1">
      <alignment horizontal="center" vertical="center"/>
    </xf>
    <xf numFmtId="1" fontId="3" fillId="2" borderId="49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28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2" xfId="0" applyFont="1" applyFill="1" applyBorder="1" applyAlignment="1" applyProtection="1">
      <alignment horizontal="right" vertical="center"/>
    </xf>
    <xf numFmtId="14" fontId="2" fillId="0" borderId="50" xfId="0" applyNumberFormat="1" applyFont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 wrapText="1"/>
      <protection locked="0"/>
    </xf>
    <xf numFmtId="0" fontId="4" fillId="0" borderId="48" xfId="0" applyFont="1" applyFill="1" applyBorder="1" applyAlignment="1" applyProtection="1">
      <alignment vertical="center" wrapText="1"/>
      <protection locked="0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/>
    </xf>
    <xf numFmtId="2" fontId="4" fillId="2" borderId="40" xfId="0" applyNumberFormat="1" applyFont="1" applyFill="1" applyBorder="1" applyAlignment="1" applyProtection="1">
      <alignment horizontal="center" vertical="center" wrapText="1"/>
    </xf>
    <xf numFmtId="2" fontId="4" fillId="2" borderId="50" xfId="0" applyNumberFormat="1" applyFont="1" applyFill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40" fontId="1" fillId="2" borderId="30" xfId="0" applyNumberFormat="1" applyFont="1" applyFill="1" applyBorder="1" applyAlignment="1" applyProtection="1">
      <alignment horizontal="center"/>
    </xf>
    <xf numFmtId="40" fontId="1" fillId="2" borderId="29" xfId="0" applyNumberFormat="1" applyFont="1" applyFill="1" applyBorder="1" applyAlignment="1" applyProtection="1">
      <alignment horizontal="center"/>
    </xf>
    <xf numFmtId="40" fontId="1" fillId="2" borderId="35" xfId="0" applyNumberFormat="1" applyFont="1" applyFill="1" applyBorder="1" applyAlignment="1" applyProtection="1">
      <alignment horizontal="center"/>
    </xf>
    <xf numFmtId="40" fontId="7" fillId="2" borderId="30" xfId="0" applyNumberFormat="1" applyFont="1" applyFill="1" applyBorder="1" applyAlignment="1" applyProtection="1">
      <alignment horizontal="center" vertical="center"/>
    </xf>
    <xf numFmtId="40" fontId="7" fillId="2" borderId="29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0" fillId="2" borderId="25" xfId="0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3" xfId="0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36" xfId="0" applyFont="1" applyFill="1" applyBorder="1" applyAlignment="1" applyProtection="1">
      <alignment horizontal="left" vertical="top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1" fillId="2" borderId="40" xfId="0" applyFont="1" applyFill="1" applyBorder="1" applyAlignment="1" applyProtection="1">
      <alignment horizontal="center"/>
    </xf>
    <xf numFmtId="0" fontId="1" fillId="2" borderId="52" xfId="0" applyFont="1" applyFill="1" applyBorder="1" applyAlignment="1" applyProtection="1">
      <alignment horizontal="center"/>
    </xf>
    <xf numFmtId="0" fontId="1" fillId="2" borderId="50" xfId="0" applyFont="1" applyFill="1" applyBorder="1" applyAlignment="1" applyProtection="1">
      <alignment horizontal="center"/>
    </xf>
    <xf numFmtId="167" fontId="1" fillId="2" borderId="20" xfId="0" applyNumberFormat="1" applyFont="1" applyFill="1" applyBorder="1" applyAlignment="1" applyProtection="1">
      <alignment horizontal="left" vertical="center"/>
    </xf>
    <xf numFmtId="167" fontId="1" fillId="2" borderId="25" xfId="0" applyNumberFormat="1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wrapText="1"/>
    </xf>
    <xf numFmtId="0" fontId="4" fillId="2" borderId="50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 wrapText="1"/>
    </xf>
    <xf numFmtId="0" fontId="14" fillId="0" borderId="54" xfId="0" applyFont="1" applyFill="1" applyBorder="1" applyAlignment="1" applyProtection="1">
      <alignment horizontal="left" wrapText="1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48"/>
  <sheetViews>
    <sheetView showGridLines="0" showRowColHeaders="0" tabSelected="1" zoomScaleNormal="100" workbookViewId="0">
      <selection activeCell="L11" sqref="L11"/>
    </sheetView>
  </sheetViews>
  <sheetFormatPr baseColWidth="10" defaultColWidth="11.42578125" defaultRowHeight="12.75" x14ac:dyDescent="0.2"/>
  <cols>
    <col min="1" max="1" width="2" style="1" bestFit="1" customWidth="1"/>
    <col min="2" max="2" width="10.5703125" style="1" customWidth="1"/>
    <col min="3" max="4" width="14.42578125" style="1" customWidth="1"/>
    <col min="5" max="6" width="10.7109375" style="1" customWidth="1"/>
    <col min="7" max="7" width="8.42578125" style="1" customWidth="1"/>
    <col min="8" max="8" width="5.5703125" style="1" customWidth="1"/>
    <col min="9" max="9" width="6.7109375" style="1" customWidth="1"/>
    <col min="10" max="11" width="5.5703125" style="1" customWidth="1"/>
    <col min="12" max="12" width="14.28515625" style="1" customWidth="1"/>
    <col min="13" max="13" width="14.42578125" style="1" customWidth="1"/>
    <col min="14" max="14" width="12.28515625" style="1" customWidth="1"/>
    <col min="15" max="15" width="19.28515625" style="1" customWidth="1"/>
    <col min="16" max="16" width="21.42578125" style="1" customWidth="1"/>
    <col min="17" max="17" width="24.42578125" style="1" customWidth="1"/>
    <col min="18" max="18" width="20.7109375" style="1" customWidth="1"/>
    <col min="19" max="19" width="12.5703125" style="1" customWidth="1"/>
    <col min="20" max="22" width="11.42578125" style="1" hidden="1" customWidth="1"/>
    <col min="23" max="23" width="18.28515625" style="1" hidden="1" customWidth="1"/>
    <col min="24" max="24" width="16.7109375" style="1" hidden="1" customWidth="1"/>
    <col min="25" max="26" width="17.28515625" style="1" hidden="1" customWidth="1"/>
    <col min="27" max="27" width="16.7109375" style="1" hidden="1" customWidth="1"/>
    <col min="28" max="28" width="11.42578125" style="1" customWidth="1"/>
    <col min="29" max="16384" width="11.42578125" style="1"/>
  </cols>
  <sheetData>
    <row r="1" spans="1:27" ht="24" customHeight="1" x14ac:dyDescent="0.2">
      <c r="B1" s="209" t="s">
        <v>65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  <c r="S1" s="10"/>
    </row>
    <row r="2" spans="1:27" ht="24" customHeight="1" thickBot="1" x14ac:dyDescent="0.25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4"/>
      <c r="S2" s="10"/>
    </row>
    <row r="3" spans="1:27" s="88" customFormat="1" ht="24" customHeight="1" thickBot="1" x14ac:dyDescent="0.25">
      <c r="B3" s="146" t="s">
        <v>43</v>
      </c>
      <c r="C3" s="146"/>
      <c r="D3" s="215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Q3" s="84" t="s">
        <v>67</v>
      </c>
      <c r="R3" s="127"/>
      <c r="S3" s="10"/>
    </row>
    <row r="4" spans="1:27" s="89" customFormat="1" ht="24" customHeight="1" thickBot="1" x14ac:dyDescent="0.25">
      <c r="B4" s="225" t="s">
        <v>4</v>
      </c>
      <c r="C4" s="225"/>
      <c r="D4" s="215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90"/>
    </row>
    <row r="5" spans="1:27" s="89" customFormat="1" ht="24" customHeight="1" thickBot="1" x14ac:dyDescent="0.25">
      <c r="B5" s="91"/>
      <c r="C5" s="91"/>
      <c r="D5" s="113"/>
      <c r="E5" s="113"/>
      <c r="F5" s="113"/>
      <c r="G5" s="113"/>
      <c r="H5" s="234" t="s">
        <v>66</v>
      </c>
      <c r="I5" s="235"/>
      <c r="J5" s="235"/>
      <c r="K5" s="236"/>
      <c r="L5" s="237">
        <v>2023</v>
      </c>
      <c r="M5" s="113"/>
      <c r="N5" s="113"/>
      <c r="O5" s="113"/>
      <c r="P5" s="92"/>
      <c r="Q5" s="92"/>
      <c r="R5" s="92"/>
      <c r="S5" s="90"/>
    </row>
    <row r="6" spans="1:27" s="88" customFormat="1" ht="19.899999999999999" customHeight="1" thickBot="1" x14ac:dyDescent="0.25">
      <c r="B6" s="226" t="s">
        <v>6</v>
      </c>
      <c r="C6" s="226"/>
      <c r="D6" s="226"/>
      <c r="E6" s="226"/>
      <c r="F6" s="226"/>
      <c r="G6" s="226"/>
      <c r="H6" s="226"/>
      <c r="I6" s="93"/>
      <c r="J6" s="93"/>
      <c r="K6" s="93"/>
      <c r="L6" s="93"/>
      <c r="M6" s="93"/>
      <c r="N6" s="93"/>
      <c r="O6" s="93"/>
      <c r="P6" s="94"/>
      <c r="Q6" s="94"/>
      <c r="R6" s="10"/>
    </row>
    <row r="7" spans="1:27" s="19" customFormat="1" ht="13.5" thickBot="1" x14ac:dyDescent="0.25">
      <c r="A7" s="218"/>
      <c r="B7" s="51" t="s">
        <v>16</v>
      </c>
      <c r="C7" s="51" t="s">
        <v>17</v>
      </c>
      <c r="D7" s="51" t="s">
        <v>18</v>
      </c>
      <c r="E7" s="223" t="s">
        <v>19</v>
      </c>
      <c r="F7" s="224"/>
      <c r="G7" s="51" t="s">
        <v>20</v>
      </c>
      <c r="H7" s="223" t="s">
        <v>21</v>
      </c>
      <c r="I7" s="224"/>
      <c r="J7" s="223" t="s">
        <v>22</v>
      </c>
      <c r="K7" s="224"/>
      <c r="L7" s="51" t="s">
        <v>23</v>
      </c>
      <c r="M7" s="51" t="s">
        <v>24</v>
      </c>
      <c r="N7" s="51" t="s">
        <v>25</v>
      </c>
      <c r="O7" s="51" t="s">
        <v>26</v>
      </c>
      <c r="P7" s="51" t="s">
        <v>27</v>
      </c>
      <c r="Q7" s="51" t="s">
        <v>45</v>
      </c>
      <c r="R7" s="51" t="s">
        <v>48</v>
      </c>
      <c r="S7" s="20"/>
      <c r="T7" s="162" t="s">
        <v>30</v>
      </c>
      <c r="U7" s="163"/>
      <c r="V7" s="163"/>
      <c r="W7" s="163"/>
      <c r="X7" s="163"/>
      <c r="Y7" s="163"/>
      <c r="Z7" s="163"/>
      <c r="AA7" s="164"/>
    </row>
    <row r="8" spans="1:27" ht="71.650000000000006" customHeight="1" thickBot="1" x14ac:dyDescent="0.25">
      <c r="A8" s="219"/>
      <c r="B8" s="169" t="s">
        <v>11</v>
      </c>
      <c r="C8" s="169" t="s">
        <v>12</v>
      </c>
      <c r="D8" s="142" t="s">
        <v>58</v>
      </c>
      <c r="E8" s="142" t="s">
        <v>31</v>
      </c>
      <c r="F8" s="142"/>
      <c r="G8" s="144" t="s">
        <v>60</v>
      </c>
      <c r="H8" s="142" t="s">
        <v>42</v>
      </c>
      <c r="I8" s="142"/>
      <c r="J8" s="142" t="s">
        <v>73</v>
      </c>
      <c r="K8" s="142"/>
      <c r="L8" s="227" t="s">
        <v>15</v>
      </c>
      <c r="M8" s="228"/>
      <c r="N8" s="228"/>
      <c r="O8" s="228"/>
      <c r="P8" s="228"/>
      <c r="Q8" s="228"/>
      <c r="R8" s="229" t="s">
        <v>61</v>
      </c>
      <c r="S8" s="10"/>
      <c r="T8" s="165"/>
      <c r="U8" s="166"/>
      <c r="V8" s="166"/>
      <c r="W8" s="166"/>
      <c r="X8" s="166"/>
      <c r="Y8" s="76" t="s">
        <v>59</v>
      </c>
      <c r="Z8" s="77">
        <v>365</v>
      </c>
      <c r="AA8" s="35"/>
    </row>
    <row r="9" spans="1:27" ht="96" customHeight="1" thickBot="1" x14ac:dyDescent="0.25">
      <c r="A9" s="220"/>
      <c r="B9" s="143"/>
      <c r="C9" s="143"/>
      <c r="D9" s="143"/>
      <c r="E9" s="55" t="s">
        <v>34</v>
      </c>
      <c r="F9" s="56" t="s">
        <v>35</v>
      </c>
      <c r="G9" s="145"/>
      <c r="H9" s="63" t="s">
        <v>13</v>
      </c>
      <c r="I9" s="32" t="s">
        <v>14</v>
      </c>
      <c r="J9" s="63" t="s">
        <v>13</v>
      </c>
      <c r="K9" s="32" t="s">
        <v>14</v>
      </c>
      <c r="L9" s="34" t="s">
        <v>32</v>
      </c>
      <c r="M9" s="34" t="s">
        <v>46</v>
      </c>
      <c r="N9" s="34" t="s">
        <v>33</v>
      </c>
      <c r="O9" s="22" t="s">
        <v>69</v>
      </c>
      <c r="P9" s="22" t="s">
        <v>70</v>
      </c>
      <c r="Q9" s="81" t="s">
        <v>71</v>
      </c>
      <c r="R9" s="230"/>
      <c r="S9" s="3"/>
      <c r="T9" s="36" t="s">
        <v>28</v>
      </c>
      <c r="U9" s="85" t="s">
        <v>64</v>
      </c>
      <c r="V9" s="37" t="s">
        <v>29</v>
      </c>
      <c r="W9" s="37" t="s">
        <v>52</v>
      </c>
      <c r="X9" s="37" t="s">
        <v>53</v>
      </c>
      <c r="Y9" s="78" t="s">
        <v>54</v>
      </c>
      <c r="Z9" s="79" t="s">
        <v>55</v>
      </c>
      <c r="AA9" s="38" t="s">
        <v>56</v>
      </c>
    </row>
    <row r="10" spans="1:27" x14ac:dyDescent="0.2">
      <c r="A10" s="48">
        <v>1</v>
      </c>
      <c r="B10" s="131"/>
      <c r="C10" s="52"/>
      <c r="D10" s="52"/>
      <c r="E10" s="57"/>
      <c r="F10" s="58"/>
      <c r="G10" s="114">
        <f t="shared" ref="G10:G17" si="0">IF(DATEDIF(E10,F10,"d")&gt;0,DATEDIF(E10,F10,"d")+1,0)</f>
        <v>0</v>
      </c>
      <c r="H10" s="115">
        <v>39</v>
      </c>
      <c r="I10" s="116">
        <v>50</v>
      </c>
      <c r="J10" s="64"/>
      <c r="K10" s="65"/>
      <c r="L10" s="70"/>
      <c r="M10" s="117">
        <f>IF(V10=0,0,((V10/T10/$Z$8*G10*W10)))</f>
        <v>0</v>
      </c>
      <c r="N10" s="70"/>
      <c r="O10" s="33">
        <f>IF(V10=0,0,((V10/T10/$Z$8*G10*X10)))</f>
        <v>0</v>
      </c>
      <c r="P10" s="71">
        <f>IF(V10=0,0,((V10/T10/$Z$8*G10*Y10)))</f>
        <v>0</v>
      </c>
      <c r="Q10" s="71">
        <f>IF(V10=0,0,((V10/T10/$Z$8*G10*Z10)))</f>
        <v>0</v>
      </c>
      <c r="R10" s="128"/>
      <c r="S10" s="9"/>
      <c r="T10" s="39">
        <f>H10*60+I10</f>
        <v>2390</v>
      </c>
      <c r="U10" s="86">
        <f>T10/5</f>
        <v>478</v>
      </c>
      <c r="V10" s="40">
        <f>IF((J10*60+K10)&lt;T10,(J10*60)+K10,T10)</f>
        <v>0</v>
      </c>
      <c r="W10" s="72">
        <v>54200</v>
      </c>
      <c r="X10" s="72">
        <f t="shared" ref="X10:X17" si="1">IF(M10&gt;0,4300,0)</f>
        <v>0</v>
      </c>
      <c r="Y10" s="72">
        <f t="shared" ref="Y10:Y17" si="2">IF(M10&gt;0,4400,0)</f>
        <v>0</v>
      </c>
      <c r="Z10" s="73">
        <f t="shared" ref="Z10:Z17" si="3">IF(M10&gt;0,2000,0)</f>
        <v>0</v>
      </c>
      <c r="AA10" s="41">
        <f>(G10/$Z$8)*(V10/T10)</f>
        <v>0</v>
      </c>
    </row>
    <row r="11" spans="1:27" x14ac:dyDescent="0.2">
      <c r="A11" s="49">
        <v>2</v>
      </c>
      <c r="B11" s="132"/>
      <c r="C11" s="53"/>
      <c r="D11" s="53"/>
      <c r="E11" s="59"/>
      <c r="F11" s="60"/>
      <c r="G11" s="114">
        <f t="shared" si="0"/>
        <v>0</v>
      </c>
      <c r="H11" s="118">
        <v>39</v>
      </c>
      <c r="I11" s="119">
        <v>50</v>
      </c>
      <c r="J11" s="66"/>
      <c r="K11" s="67"/>
      <c r="L11" s="70"/>
      <c r="M11" s="117">
        <f t="shared" ref="M11:M16" si="4">IF(V11=0,0,((V11/T11/$Z$8*G11*W11)))</f>
        <v>0</v>
      </c>
      <c r="N11" s="70"/>
      <c r="O11" s="33">
        <f t="shared" ref="O11:O17" si="5">IF(V11=0,0,((V11/T11/$Z$8*G11*X11)))</f>
        <v>0</v>
      </c>
      <c r="P11" s="71">
        <f t="shared" ref="P11:P17" si="6">IF(V11=0,0,((V11/T11/$Z$8*G11*Y11)))</f>
        <v>0</v>
      </c>
      <c r="Q11" s="71">
        <f t="shared" ref="Q11:Q17" si="7">IF(V11=0,0,((V11/T11/$Z$8*G11*Z11)))</f>
        <v>0</v>
      </c>
      <c r="R11" s="129"/>
      <c r="S11" s="9"/>
      <c r="T11" s="39">
        <f t="shared" ref="T11:T17" si="8">H11*60+I11</f>
        <v>2390</v>
      </c>
      <c r="U11" s="86">
        <f>T11/5</f>
        <v>478</v>
      </c>
      <c r="V11" s="40">
        <f t="shared" ref="V11:V17" si="9">IF((J11*60+K11)&lt;T11,(J11*60)+K11,T11)</f>
        <v>0</v>
      </c>
      <c r="W11" s="72">
        <v>54200</v>
      </c>
      <c r="X11" s="72">
        <f t="shared" si="1"/>
        <v>0</v>
      </c>
      <c r="Y11" s="72">
        <f t="shared" si="2"/>
        <v>0</v>
      </c>
      <c r="Z11" s="73">
        <f t="shared" si="3"/>
        <v>0</v>
      </c>
      <c r="AA11" s="41">
        <f>(G11/$Z$8)*(V11/T11)</f>
        <v>0</v>
      </c>
    </row>
    <row r="12" spans="1:27" x14ac:dyDescent="0.2">
      <c r="A12" s="49">
        <v>3</v>
      </c>
      <c r="B12" s="132"/>
      <c r="C12" s="53"/>
      <c r="D12" s="53"/>
      <c r="E12" s="59"/>
      <c r="F12" s="60"/>
      <c r="G12" s="114">
        <f t="shared" si="0"/>
        <v>0</v>
      </c>
      <c r="H12" s="118">
        <v>39</v>
      </c>
      <c r="I12" s="119">
        <v>50</v>
      </c>
      <c r="J12" s="66"/>
      <c r="K12" s="67"/>
      <c r="L12" s="70"/>
      <c r="M12" s="117">
        <f t="shared" si="4"/>
        <v>0</v>
      </c>
      <c r="N12" s="70"/>
      <c r="O12" s="33">
        <f t="shared" si="5"/>
        <v>0</v>
      </c>
      <c r="P12" s="71">
        <f t="shared" si="6"/>
        <v>0</v>
      </c>
      <c r="Q12" s="71">
        <f t="shared" si="7"/>
        <v>0</v>
      </c>
      <c r="R12" s="129"/>
      <c r="S12" s="9"/>
      <c r="T12" s="39">
        <f t="shared" si="8"/>
        <v>2390</v>
      </c>
      <c r="U12" s="86">
        <f t="shared" ref="U12:U16" si="10">T12/5</f>
        <v>478</v>
      </c>
      <c r="V12" s="40">
        <f t="shared" si="9"/>
        <v>0</v>
      </c>
      <c r="W12" s="72">
        <v>54200</v>
      </c>
      <c r="X12" s="72">
        <f t="shared" si="1"/>
        <v>0</v>
      </c>
      <c r="Y12" s="72">
        <f t="shared" si="2"/>
        <v>0</v>
      </c>
      <c r="Z12" s="73">
        <f t="shared" si="3"/>
        <v>0</v>
      </c>
      <c r="AA12" s="41">
        <f t="shared" ref="AA12:AA17" si="11">(G12/$Z$8)*(V12/T12)</f>
        <v>0</v>
      </c>
    </row>
    <row r="13" spans="1:27" x14ac:dyDescent="0.2">
      <c r="A13" s="49">
        <v>4</v>
      </c>
      <c r="B13" s="132"/>
      <c r="C13" s="53"/>
      <c r="D13" s="53"/>
      <c r="E13" s="59"/>
      <c r="F13" s="60"/>
      <c r="G13" s="114">
        <f t="shared" si="0"/>
        <v>0</v>
      </c>
      <c r="H13" s="118">
        <v>39</v>
      </c>
      <c r="I13" s="119">
        <v>50</v>
      </c>
      <c r="J13" s="66"/>
      <c r="K13" s="67"/>
      <c r="L13" s="70"/>
      <c r="M13" s="117">
        <f t="shared" si="4"/>
        <v>0</v>
      </c>
      <c r="N13" s="70"/>
      <c r="O13" s="33">
        <f t="shared" si="5"/>
        <v>0</v>
      </c>
      <c r="P13" s="71">
        <f t="shared" si="6"/>
        <v>0</v>
      </c>
      <c r="Q13" s="71">
        <f t="shared" si="7"/>
        <v>0</v>
      </c>
      <c r="R13" s="129"/>
      <c r="S13" s="9"/>
      <c r="T13" s="39">
        <f t="shared" si="8"/>
        <v>2390</v>
      </c>
      <c r="U13" s="86">
        <f t="shared" si="10"/>
        <v>478</v>
      </c>
      <c r="V13" s="40">
        <f t="shared" si="9"/>
        <v>0</v>
      </c>
      <c r="W13" s="72">
        <v>54200</v>
      </c>
      <c r="X13" s="72">
        <f t="shared" si="1"/>
        <v>0</v>
      </c>
      <c r="Y13" s="72">
        <f t="shared" si="2"/>
        <v>0</v>
      </c>
      <c r="Z13" s="73">
        <f t="shared" si="3"/>
        <v>0</v>
      </c>
      <c r="AA13" s="41">
        <f t="shared" si="11"/>
        <v>0</v>
      </c>
    </row>
    <row r="14" spans="1:27" ht="13.35" customHeight="1" x14ac:dyDescent="0.2">
      <c r="A14" s="49">
        <v>5</v>
      </c>
      <c r="B14" s="132"/>
      <c r="C14" s="53"/>
      <c r="D14" s="53"/>
      <c r="E14" s="59"/>
      <c r="F14" s="60"/>
      <c r="G14" s="114">
        <f t="shared" si="0"/>
        <v>0</v>
      </c>
      <c r="H14" s="118">
        <v>39</v>
      </c>
      <c r="I14" s="119">
        <v>50</v>
      </c>
      <c r="J14" s="66"/>
      <c r="K14" s="67"/>
      <c r="L14" s="70"/>
      <c r="M14" s="117">
        <f t="shared" si="4"/>
        <v>0</v>
      </c>
      <c r="N14" s="70"/>
      <c r="O14" s="33">
        <f t="shared" si="5"/>
        <v>0</v>
      </c>
      <c r="P14" s="71">
        <f t="shared" si="6"/>
        <v>0</v>
      </c>
      <c r="Q14" s="71">
        <f t="shared" si="7"/>
        <v>0</v>
      </c>
      <c r="R14" s="129"/>
      <c r="S14" s="9"/>
      <c r="T14" s="39">
        <f t="shared" si="8"/>
        <v>2390</v>
      </c>
      <c r="U14" s="86">
        <f t="shared" si="10"/>
        <v>478</v>
      </c>
      <c r="V14" s="40">
        <f t="shared" si="9"/>
        <v>0</v>
      </c>
      <c r="W14" s="72">
        <v>54200</v>
      </c>
      <c r="X14" s="72">
        <f t="shared" si="1"/>
        <v>0</v>
      </c>
      <c r="Y14" s="72">
        <f t="shared" si="2"/>
        <v>0</v>
      </c>
      <c r="Z14" s="73">
        <f t="shared" si="3"/>
        <v>0</v>
      </c>
      <c r="AA14" s="41">
        <f t="shared" si="11"/>
        <v>0</v>
      </c>
    </row>
    <row r="15" spans="1:27" x14ac:dyDescent="0.2">
      <c r="A15" s="49">
        <v>6</v>
      </c>
      <c r="B15" s="132"/>
      <c r="C15" s="53"/>
      <c r="D15" s="53"/>
      <c r="E15" s="59"/>
      <c r="F15" s="60"/>
      <c r="G15" s="114">
        <f t="shared" si="0"/>
        <v>0</v>
      </c>
      <c r="H15" s="118">
        <v>39</v>
      </c>
      <c r="I15" s="119">
        <v>50</v>
      </c>
      <c r="J15" s="66"/>
      <c r="K15" s="67"/>
      <c r="L15" s="70"/>
      <c r="M15" s="117">
        <f t="shared" si="4"/>
        <v>0</v>
      </c>
      <c r="N15" s="70"/>
      <c r="O15" s="33">
        <f t="shared" si="5"/>
        <v>0</v>
      </c>
      <c r="P15" s="71">
        <f t="shared" si="6"/>
        <v>0</v>
      </c>
      <c r="Q15" s="71">
        <f t="shared" si="7"/>
        <v>0</v>
      </c>
      <c r="R15" s="129"/>
      <c r="S15" s="9"/>
      <c r="T15" s="39">
        <f t="shared" si="8"/>
        <v>2390</v>
      </c>
      <c r="U15" s="86">
        <f t="shared" si="10"/>
        <v>478</v>
      </c>
      <c r="V15" s="40">
        <f t="shared" si="9"/>
        <v>0</v>
      </c>
      <c r="W15" s="72">
        <v>54200</v>
      </c>
      <c r="X15" s="72">
        <f t="shared" si="1"/>
        <v>0</v>
      </c>
      <c r="Y15" s="72">
        <f t="shared" si="2"/>
        <v>0</v>
      </c>
      <c r="Z15" s="73">
        <f t="shared" si="3"/>
        <v>0</v>
      </c>
      <c r="AA15" s="41">
        <f t="shared" si="11"/>
        <v>0</v>
      </c>
    </row>
    <row r="16" spans="1:27" ht="13.35" customHeight="1" x14ac:dyDescent="0.2">
      <c r="A16" s="49">
        <v>7</v>
      </c>
      <c r="B16" s="132"/>
      <c r="C16" s="53"/>
      <c r="D16" s="53"/>
      <c r="E16" s="59"/>
      <c r="F16" s="60"/>
      <c r="G16" s="114">
        <f t="shared" si="0"/>
        <v>0</v>
      </c>
      <c r="H16" s="118">
        <v>39</v>
      </c>
      <c r="I16" s="119">
        <v>50</v>
      </c>
      <c r="J16" s="66"/>
      <c r="K16" s="67"/>
      <c r="L16" s="70"/>
      <c r="M16" s="117">
        <f t="shared" si="4"/>
        <v>0</v>
      </c>
      <c r="N16" s="70"/>
      <c r="O16" s="33">
        <f t="shared" si="5"/>
        <v>0</v>
      </c>
      <c r="P16" s="71">
        <f t="shared" si="6"/>
        <v>0</v>
      </c>
      <c r="Q16" s="71">
        <f t="shared" si="7"/>
        <v>0</v>
      </c>
      <c r="R16" s="129"/>
      <c r="S16" s="9"/>
      <c r="T16" s="39">
        <f t="shared" si="8"/>
        <v>2390</v>
      </c>
      <c r="U16" s="86">
        <f t="shared" si="10"/>
        <v>478</v>
      </c>
      <c r="V16" s="40">
        <f t="shared" si="9"/>
        <v>0</v>
      </c>
      <c r="W16" s="72">
        <v>54200</v>
      </c>
      <c r="X16" s="72">
        <f t="shared" si="1"/>
        <v>0</v>
      </c>
      <c r="Y16" s="72">
        <f t="shared" si="2"/>
        <v>0</v>
      </c>
      <c r="Z16" s="73">
        <f t="shared" si="3"/>
        <v>0</v>
      </c>
      <c r="AA16" s="41">
        <f t="shared" si="11"/>
        <v>0</v>
      </c>
    </row>
    <row r="17" spans="1:27" ht="13.35" customHeight="1" thickBot="1" x14ac:dyDescent="0.25">
      <c r="A17" s="50">
        <v>8</v>
      </c>
      <c r="B17" s="133"/>
      <c r="C17" s="54"/>
      <c r="D17" s="54"/>
      <c r="E17" s="61"/>
      <c r="F17" s="62"/>
      <c r="G17" s="120">
        <f t="shared" si="0"/>
        <v>0</v>
      </c>
      <c r="H17" s="121">
        <v>39</v>
      </c>
      <c r="I17" s="122">
        <v>50</v>
      </c>
      <c r="J17" s="68"/>
      <c r="K17" s="69"/>
      <c r="L17" s="70"/>
      <c r="M17" s="117">
        <f>IF(V17=0,0,((V17/T17/$Z$8*G17*W17)))</f>
        <v>0</v>
      </c>
      <c r="N17" s="70"/>
      <c r="O17" s="33">
        <f t="shared" si="5"/>
        <v>0</v>
      </c>
      <c r="P17" s="71">
        <f t="shared" si="6"/>
        <v>0</v>
      </c>
      <c r="Q17" s="71">
        <f t="shared" si="7"/>
        <v>0</v>
      </c>
      <c r="R17" s="130"/>
      <c r="T17" s="42">
        <f t="shared" si="8"/>
        <v>2390</v>
      </c>
      <c r="U17" s="87">
        <f>T17/5</f>
        <v>478</v>
      </c>
      <c r="V17" s="43">
        <f t="shared" si="9"/>
        <v>0</v>
      </c>
      <c r="W17" s="74">
        <v>54200</v>
      </c>
      <c r="X17" s="74">
        <f t="shared" si="1"/>
        <v>0</v>
      </c>
      <c r="Y17" s="74">
        <f t="shared" si="2"/>
        <v>0</v>
      </c>
      <c r="Z17" s="75">
        <f t="shared" si="3"/>
        <v>0</v>
      </c>
      <c r="AA17" s="41">
        <f t="shared" si="11"/>
        <v>0</v>
      </c>
    </row>
    <row r="18" spans="1:27" ht="26.65" customHeight="1" thickBot="1" x14ac:dyDescent="0.25">
      <c r="A18" s="4"/>
      <c r="B18" s="231" t="s">
        <v>62</v>
      </c>
      <c r="C18" s="232"/>
      <c r="D18" s="232"/>
      <c r="E18" s="232"/>
      <c r="F18" s="232"/>
      <c r="G18" s="232"/>
      <c r="H18" s="232"/>
      <c r="I18" s="232"/>
      <c r="J18" s="233"/>
      <c r="K18" s="221" t="s">
        <v>47</v>
      </c>
      <c r="L18" s="222"/>
      <c r="M18" s="123">
        <f t="shared" ref="M18:P18" si="12">SUM(M10:M17)</f>
        <v>0</v>
      </c>
      <c r="N18" s="123">
        <f t="shared" si="12"/>
        <v>0</v>
      </c>
      <c r="O18" s="123">
        <f t="shared" si="12"/>
        <v>0</v>
      </c>
      <c r="P18" s="123">
        <f t="shared" si="12"/>
        <v>0</v>
      </c>
      <c r="Q18" s="123">
        <f t="shared" ref="Q18" si="13">SUM(Q10:Q17)</f>
        <v>0</v>
      </c>
      <c r="R18" s="139"/>
      <c r="T18" s="4"/>
      <c r="U18" s="4"/>
      <c r="V18" s="4"/>
      <c r="W18" s="4"/>
      <c r="Z18" s="80" t="s">
        <v>57</v>
      </c>
      <c r="AA18" s="44">
        <f>SUM(AA10:AA17)</f>
        <v>0</v>
      </c>
    </row>
    <row r="19" spans="1:27" ht="26.65" customHeight="1" thickBot="1" x14ac:dyDescent="0.25">
      <c r="A19" s="4"/>
      <c r="B19" s="206" t="s">
        <v>68</v>
      </c>
      <c r="C19" s="207"/>
      <c r="D19" s="207"/>
      <c r="E19" s="207"/>
      <c r="F19" s="207"/>
      <c r="G19" s="207"/>
      <c r="H19" s="207"/>
      <c r="I19" s="207"/>
      <c r="J19" s="208"/>
      <c r="K19" s="136"/>
      <c r="L19" s="136"/>
      <c r="M19" s="137"/>
      <c r="N19" s="137"/>
      <c r="O19" s="137"/>
      <c r="P19" s="137"/>
      <c r="Q19" s="137"/>
      <c r="R19" s="138"/>
      <c r="T19" s="4"/>
      <c r="U19" s="4"/>
      <c r="V19" s="4"/>
      <c r="W19" s="4"/>
      <c r="Z19" s="134"/>
      <c r="AA19" s="135"/>
    </row>
    <row r="20" spans="1:27" s="88" customFormat="1" ht="15.6" customHeight="1" thickBot="1" x14ac:dyDescent="0.25">
      <c r="B20" s="147" t="s">
        <v>40</v>
      </c>
      <c r="C20" s="148"/>
      <c r="D20" s="148"/>
      <c r="E20" s="148"/>
      <c r="F20" s="148"/>
      <c r="G20" s="148"/>
      <c r="H20" s="148"/>
      <c r="I20" s="148"/>
      <c r="J20" s="94"/>
      <c r="K20" s="94"/>
      <c r="L20" s="11"/>
      <c r="M20" s="11"/>
      <c r="N20" s="11"/>
      <c r="O20" s="11"/>
      <c r="P20" s="11"/>
      <c r="Q20" s="11"/>
      <c r="R20" s="25">
        <f>SUM(L10:L17)</f>
        <v>0</v>
      </c>
    </row>
    <row r="21" spans="1:27" s="88" customFormat="1" ht="15.6" customHeight="1" thickBot="1" x14ac:dyDescent="0.25">
      <c r="B21" s="147" t="s">
        <v>39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5"/>
      <c r="P21" s="95"/>
      <c r="Q21" s="95"/>
      <c r="R21" s="28"/>
    </row>
    <row r="22" spans="1:27" s="88" customFormat="1" ht="15.6" customHeight="1" thickBot="1" x14ac:dyDescent="0.25">
      <c r="B22" s="147" t="s">
        <v>49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95"/>
      <c r="P22" s="95"/>
      <c r="Q22" s="95"/>
      <c r="R22" s="28"/>
    </row>
    <row r="23" spans="1:27" s="88" customFormat="1" ht="15.6" customHeight="1" thickBot="1" x14ac:dyDescent="0.25">
      <c r="B23" s="147" t="s">
        <v>41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96"/>
      <c r="N23" s="96"/>
      <c r="O23" s="96"/>
      <c r="P23" s="95"/>
      <c r="Q23" s="95"/>
      <c r="R23" s="28"/>
    </row>
    <row r="24" spans="1:27" s="88" customFormat="1" ht="15.6" customHeight="1" thickBot="1" x14ac:dyDescent="0.25">
      <c r="B24" s="97" t="s">
        <v>6</v>
      </c>
      <c r="C24" s="98"/>
      <c r="D24" s="98"/>
      <c r="E24" s="98"/>
      <c r="F24" s="29"/>
      <c r="G24" s="29"/>
      <c r="H24" s="29"/>
      <c r="I24" s="29"/>
      <c r="J24" s="29"/>
      <c r="K24" s="29"/>
      <c r="L24" s="29"/>
      <c r="M24" s="99"/>
      <c r="N24" s="99"/>
      <c r="O24" s="99"/>
      <c r="P24" s="99"/>
      <c r="Q24" s="99"/>
      <c r="R24" s="25">
        <f>SUM(R20:R23)</f>
        <v>0</v>
      </c>
      <c r="S24" s="100"/>
    </row>
    <row r="25" spans="1:27" x14ac:dyDescent="0.2">
      <c r="B25" s="83"/>
      <c r="C25" s="83"/>
      <c r="D25" s="83"/>
      <c r="E25" s="8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27" s="88" customFormat="1" ht="18" x14ac:dyDescent="0.2">
      <c r="B26" s="105" t="s">
        <v>7</v>
      </c>
      <c r="C26" s="106"/>
      <c r="D26" s="106"/>
      <c r="E26" s="10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01"/>
    </row>
    <row r="27" spans="1:27" s="88" customFormat="1" ht="15" customHeight="1" thickBot="1" x14ac:dyDescent="0.25">
      <c r="B27" s="96" t="s">
        <v>8</v>
      </c>
      <c r="C27" s="96"/>
      <c r="D27" s="96"/>
      <c r="E27" s="9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01"/>
    </row>
    <row r="28" spans="1:27" s="88" customFormat="1" ht="15" customHeight="1" thickBot="1" x14ac:dyDescent="0.25">
      <c r="B28" s="174" t="s">
        <v>5</v>
      </c>
      <c r="C28" s="175"/>
      <c r="D28" s="174" t="s">
        <v>3</v>
      </c>
      <c r="E28" s="175"/>
      <c r="F28" s="175"/>
      <c r="G28" s="175"/>
      <c r="H28" s="175"/>
      <c r="I28" s="175"/>
      <c r="J28" s="175"/>
      <c r="K28" s="177"/>
      <c r="L28" s="168" t="s">
        <v>2</v>
      </c>
      <c r="M28" s="176"/>
      <c r="N28" s="21"/>
      <c r="O28" s="12"/>
      <c r="P28" s="13"/>
      <c r="Q28" s="13"/>
      <c r="R28" s="101"/>
    </row>
    <row r="29" spans="1:27" s="88" customFormat="1" ht="15" customHeight="1" x14ac:dyDescent="0.2">
      <c r="B29" s="153"/>
      <c r="C29" s="154"/>
      <c r="D29" s="153"/>
      <c r="E29" s="154"/>
      <c r="F29" s="154"/>
      <c r="G29" s="154"/>
      <c r="H29" s="154"/>
      <c r="I29" s="154"/>
      <c r="J29" s="154"/>
      <c r="K29" s="157"/>
      <c r="L29" s="180"/>
      <c r="M29" s="181"/>
      <c r="N29" s="124"/>
      <c r="O29" s="12"/>
      <c r="P29" s="13"/>
      <c r="Q29" s="13"/>
      <c r="R29" s="101"/>
    </row>
    <row r="30" spans="1:27" s="88" customFormat="1" ht="15" customHeight="1" thickBot="1" x14ac:dyDescent="0.25">
      <c r="B30" s="153"/>
      <c r="C30" s="154"/>
      <c r="D30" s="158"/>
      <c r="E30" s="159"/>
      <c r="F30" s="159"/>
      <c r="G30" s="159"/>
      <c r="H30" s="159"/>
      <c r="I30" s="159"/>
      <c r="J30" s="159"/>
      <c r="K30" s="160"/>
      <c r="L30" s="180"/>
      <c r="M30" s="181"/>
      <c r="N30" s="124"/>
      <c r="O30" s="12"/>
      <c r="P30" s="13"/>
      <c r="Q30" s="13"/>
      <c r="R30" s="101"/>
    </row>
    <row r="31" spans="1:27" s="88" customFormat="1" ht="15" customHeight="1" thickBot="1" x14ac:dyDescent="0.25">
      <c r="B31" s="155"/>
      <c r="C31" s="156"/>
      <c r="D31" s="155"/>
      <c r="E31" s="156"/>
      <c r="F31" s="156"/>
      <c r="G31" s="156"/>
      <c r="H31" s="156"/>
      <c r="I31" s="156"/>
      <c r="J31" s="156"/>
      <c r="K31" s="161"/>
      <c r="L31" s="182"/>
      <c r="M31" s="183"/>
      <c r="N31" s="14"/>
      <c r="O31" s="14"/>
      <c r="P31" s="14"/>
      <c r="Q31" s="14"/>
      <c r="R31" s="15">
        <f>SUM(H29:M31)</f>
        <v>0</v>
      </c>
    </row>
    <row r="32" spans="1:27" s="88" customFormat="1" ht="15" customHeight="1" x14ac:dyDescent="0.2">
      <c r="B32" s="16"/>
      <c r="C32" s="16"/>
      <c r="D32" s="16"/>
      <c r="E32" s="17"/>
      <c r="F32" s="17"/>
      <c r="G32" s="17"/>
      <c r="H32" s="18"/>
      <c r="I32" s="18"/>
      <c r="J32" s="17"/>
      <c r="K32" s="17"/>
      <c r="L32" s="17"/>
      <c r="M32" s="17"/>
      <c r="N32" s="17"/>
      <c r="O32" s="18"/>
      <c r="P32" s="17"/>
      <c r="Q32" s="17"/>
      <c r="R32" s="102"/>
    </row>
    <row r="33" spans="2:19" s="88" customFormat="1" ht="15" customHeight="1" thickBot="1" x14ac:dyDescent="0.25">
      <c r="B33" s="96" t="s">
        <v>63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5"/>
      <c r="P33" s="95"/>
      <c r="Q33" s="95"/>
      <c r="R33" s="95"/>
    </row>
    <row r="34" spans="2:19" s="88" customFormat="1" ht="15" customHeight="1" thickBot="1" x14ac:dyDescent="0.25">
      <c r="B34" s="184" t="s">
        <v>0</v>
      </c>
      <c r="C34" s="185"/>
      <c r="D34" s="194" t="s">
        <v>1</v>
      </c>
      <c r="E34" s="195"/>
      <c r="F34" s="195"/>
      <c r="G34" s="196"/>
      <c r="H34" s="172" t="s">
        <v>44</v>
      </c>
      <c r="I34" s="168"/>
      <c r="J34" s="168"/>
      <c r="K34" s="168"/>
      <c r="L34" s="168"/>
      <c r="M34" s="173"/>
      <c r="N34" s="168" t="s">
        <v>51</v>
      </c>
      <c r="O34" s="168"/>
      <c r="P34" s="82" t="s">
        <v>2</v>
      </c>
      <c r="Q34" s="12"/>
      <c r="R34" s="27"/>
    </row>
    <row r="35" spans="2:19" s="88" customFormat="1" ht="15" customHeight="1" x14ac:dyDescent="0.2">
      <c r="B35" s="186"/>
      <c r="C35" s="187"/>
      <c r="D35" s="197"/>
      <c r="E35" s="198"/>
      <c r="F35" s="198"/>
      <c r="G35" s="199"/>
      <c r="H35" s="170"/>
      <c r="I35" s="167"/>
      <c r="J35" s="167"/>
      <c r="K35" s="167"/>
      <c r="L35" s="167"/>
      <c r="M35" s="171"/>
      <c r="N35" s="167"/>
      <c r="O35" s="167"/>
      <c r="P35" s="45"/>
      <c r="Q35" s="125"/>
      <c r="R35" s="103"/>
    </row>
    <row r="36" spans="2:19" s="88" customFormat="1" ht="15" customHeight="1" x14ac:dyDescent="0.2">
      <c r="B36" s="188"/>
      <c r="C36" s="189"/>
      <c r="D36" s="200"/>
      <c r="E36" s="201"/>
      <c r="F36" s="201"/>
      <c r="G36" s="202"/>
      <c r="H36" s="149"/>
      <c r="I36" s="140"/>
      <c r="J36" s="140"/>
      <c r="K36" s="140"/>
      <c r="L36" s="140"/>
      <c r="M36" s="150"/>
      <c r="N36" s="140"/>
      <c r="O36" s="140"/>
      <c r="P36" s="46"/>
      <c r="Q36" s="125"/>
      <c r="R36" s="103"/>
    </row>
    <row r="37" spans="2:19" s="88" customFormat="1" ht="15" customHeight="1" thickBot="1" x14ac:dyDescent="0.25">
      <c r="B37" s="192"/>
      <c r="C37" s="193"/>
      <c r="D37" s="200"/>
      <c r="E37" s="201"/>
      <c r="F37" s="201"/>
      <c r="G37" s="202"/>
      <c r="H37" s="149"/>
      <c r="I37" s="140"/>
      <c r="J37" s="140"/>
      <c r="K37" s="140"/>
      <c r="L37" s="140"/>
      <c r="M37" s="150"/>
      <c r="N37" s="140"/>
      <c r="O37" s="140"/>
      <c r="P37" s="46"/>
      <c r="Q37" s="125"/>
      <c r="R37" s="103"/>
    </row>
    <row r="38" spans="2:19" s="88" customFormat="1" ht="15" customHeight="1" thickBot="1" x14ac:dyDescent="0.25">
      <c r="B38" s="190"/>
      <c r="C38" s="191"/>
      <c r="D38" s="203"/>
      <c r="E38" s="204"/>
      <c r="F38" s="204"/>
      <c r="G38" s="205"/>
      <c r="H38" s="151"/>
      <c r="I38" s="141"/>
      <c r="J38" s="141"/>
      <c r="K38" s="141"/>
      <c r="L38" s="141"/>
      <c r="M38" s="152"/>
      <c r="N38" s="141"/>
      <c r="O38" s="141"/>
      <c r="P38" s="47"/>
      <c r="Q38" s="126"/>
      <c r="R38" s="104">
        <f>SUM(P35:P38)</f>
        <v>0</v>
      </c>
    </row>
    <row r="39" spans="2:19" s="88" customFormat="1" ht="18.75" thickBot="1" x14ac:dyDescent="0.25">
      <c r="B39" s="107" t="s">
        <v>10</v>
      </c>
      <c r="C39" s="31"/>
      <c r="D39" s="31"/>
      <c r="E39" s="30"/>
      <c r="F39" s="30"/>
      <c r="G39" s="30"/>
      <c r="H39" s="29"/>
      <c r="I39" s="29"/>
      <c r="J39" s="30"/>
      <c r="K39" s="30"/>
      <c r="L39" s="30"/>
      <c r="M39" s="30"/>
      <c r="N39" s="30"/>
      <c r="O39" s="29"/>
      <c r="P39" s="30"/>
      <c r="Q39" s="30"/>
      <c r="R39" s="25">
        <f>R24-R31-R38-R47</f>
        <v>0</v>
      </c>
    </row>
    <row r="40" spans="2:19" x14ac:dyDescent="0.2">
      <c r="B40" s="16"/>
      <c r="C40" s="16"/>
      <c r="D40" s="16"/>
      <c r="E40" s="17"/>
      <c r="F40" s="17"/>
      <c r="G40" s="17"/>
      <c r="H40" s="18"/>
      <c r="I40" s="18"/>
      <c r="J40" s="17"/>
      <c r="K40" s="17"/>
      <c r="L40" s="17"/>
      <c r="M40" s="17"/>
      <c r="N40" s="17"/>
      <c r="O40" s="18"/>
      <c r="P40" s="17"/>
      <c r="Q40" s="17"/>
      <c r="R40" s="26"/>
    </row>
    <row r="41" spans="2:19" s="89" customFormat="1" ht="18.75" thickBot="1" x14ac:dyDescent="0.25">
      <c r="B41" s="179" t="s">
        <v>9</v>
      </c>
      <c r="C41" s="179"/>
      <c r="D41" s="17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95"/>
    </row>
    <row r="42" spans="2:19" s="88" customFormat="1" ht="15" customHeight="1" thickBot="1" x14ac:dyDescent="0.25">
      <c r="B42" s="109" t="s">
        <v>37</v>
      </c>
      <c r="C42" s="109"/>
      <c r="D42" s="109"/>
      <c r="E42" s="95"/>
      <c r="F42" s="95"/>
      <c r="G42" s="95"/>
      <c r="J42" s="95"/>
      <c r="K42" s="95"/>
      <c r="L42" s="95"/>
      <c r="M42" s="95"/>
      <c r="N42" s="95"/>
      <c r="O42" s="95"/>
      <c r="P42" s="95"/>
      <c r="Q42" s="95"/>
      <c r="R42" s="110">
        <f>SUM(N10:N17)</f>
        <v>0</v>
      </c>
    </row>
    <row r="43" spans="2:19" s="88" customFormat="1" ht="15" customHeight="1" thickBot="1" x14ac:dyDescent="0.25">
      <c r="B43" s="109" t="s">
        <v>38</v>
      </c>
      <c r="C43" s="109"/>
      <c r="D43" s="109"/>
      <c r="E43" s="95"/>
      <c r="F43" s="95"/>
      <c r="G43" s="95"/>
      <c r="J43" s="95"/>
      <c r="K43" s="95"/>
      <c r="L43" s="95"/>
      <c r="M43" s="95"/>
      <c r="N43" s="95"/>
      <c r="O43" s="95"/>
      <c r="P43" s="95"/>
      <c r="Q43" s="95"/>
      <c r="R43" s="110">
        <f>IF(O18&gt;R21,R21,O18)</f>
        <v>0</v>
      </c>
    </row>
    <row r="44" spans="2:19" s="88" customFormat="1" ht="15" customHeight="1" thickBot="1" x14ac:dyDescent="0.25">
      <c r="B44" s="109" t="s">
        <v>72</v>
      </c>
      <c r="C44" s="109"/>
      <c r="D44" s="109"/>
      <c r="E44" s="95"/>
      <c r="F44" s="95"/>
      <c r="G44" s="95"/>
      <c r="J44" s="95"/>
      <c r="K44" s="95"/>
      <c r="L44" s="95"/>
      <c r="M44" s="95"/>
      <c r="N44" s="95"/>
      <c r="O44" s="95"/>
      <c r="P44" s="95"/>
      <c r="Q44" s="95"/>
      <c r="R44" s="110">
        <f>IF(P18&gt;R22,R22,P18)</f>
        <v>0</v>
      </c>
    </row>
    <row r="45" spans="2:19" s="88" customFormat="1" ht="15" customHeight="1" thickBot="1" x14ac:dyDescent="0.25">
      <c r="B45" s="109" t="s">
        <v>50</v>
      </c>
      <c r="C45" s="109"/>
      <c r="D45" s="109"/>
      <c r="E45" s="95"/>
      <c r="F45" s="95"/>
      <c r="G45" s="95"/>
      <c r="J45" s="95"/>
      <c r="K45" s="95"/>
      <c r="L45" s="95"/>
      <c r="M45" s="95"/>
      <c r="N45" s="95"/>
      <c r="O45" s="95"/>
      <c r="P45" s="95"/>
      <c r="Q45" s="95"/>
      <c r="R45" s="110">
        <f>IF(Q18&gt;R23,R23,Q18)</f>
        <v>0</v>
      </c>
    </row>
    <row r="46" spans="2:19" ht="13.5" thickBo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"/>
      <c r="Q46" s="2"/>
      <c r="R46" s="26"/>
    </row>
    <row r="47" spans="2:19" s="88" customFormat="1" ht="18.75" thickBot="1" x14ac:dyDescent="0.25">
      <c r="B47" s="178" t="s">
        <v>36</v>
      </c>
      <c r="C47" s="178"/>
      <c r="D47" s="178"/>
      <c r="E47" s="178"/>
      <c r="F47" s="178"/>
      <c r="G47" s="178"/>
      <c r="H47" s="178"/>
      <c r="I47" s="178"/>
      <c r="J47" s="111"/>
      <c r="K47" s="111"/>
      <c r="L47" s="111"/>
      <c r="M47" s="111"/>
      <c r="N47" s="111"/>
      <c r="O47" s="111"/>
      <c r="P47" s="111"/>
      <c r="Q47" s="111"/>
      <c r="R47" s="112">
        <f>SUM(R42:R45)</f>
        <v>0</v>
      </c>
    </row>
    <row r="48" spans="2:19" x14ac:dyDescent="0.2">
      <c r="C48" s="23"/>
      <c r="D48" s="24"/>
      <c r="E48" s="24"/>
      <c r="F48" s="24"/>
      <c r="G48" s="24"/>
      <c r="H48" s="24"/>
      <c r="I48" s="24"/>
      <c r="J48" s="24"/>
      <c r="K48" s="2"/>
      <c r="L48" s="2"/>
      <c r="M48" s="2"/>
      <c r="N48" s="2"/>
      <c r="O48" s="2"/>
      <c r="P48" s="2"/>
      <c r="Q48" s="2"/>
      <c r="R48" s="2"/>
      <c r="S48" s="5"/>
    </row>
  </sheetData>
  <sheetProtection algorithmName="SHA-512" hashValue="3xr+qTG0pGcSFWCodXRRAxsx8n/KNl+lBm0LsndSIFoJX5sCb6xZSFPudtGabQY8XCVkbuHFe080zR0q1TkRSg==" saltValue="kiZROp1G66jlVcNZv3gSlA==" spinCount="100000" sheet="1" selectLockedCells="1"/>
  <protectedRanges>
    <protectedRange sqref="B20:K20 C37 R21:R23 B35:C36 B38:C38 D35:Q38 B40:Q40 K18:K19 B29:Q32 C39:Q39 C10:F17 H10:K17 M10:M17" name="Bereich1"/>
    <protectedRange sqref="G10:G17" name="Bereich1_1"/>
    <protectedRange sqref="J18:J19 B18:H19" name="Bereich1_1_1"/>
    <protectedRange sqref="D1" name="Bereich1_3"/>
  </protectedRanges>
  <mergeCells count="63">
    <mergeCell ref="B19:J19"/>
    <mergeCell ref="B1:R2"/>
    <mergeCell ref="D3:P3"/>
    <mergeCell ref="D4:R4"/>
    <mergeCell ref="A7:A9"/>
    <mergeCell ref="K18:L18"/>
    <mergeCell ref="E7:F7"/>
    <mergeCell ref="E8:F8"/>
    <mergeCell ref="B4:C4"/>
    <mergeCell ref="B6:H6"/>
    <mergeCell ref="J7:K7"/>
    <mergeCell ref="H7:I7"/>
    <mergeCell ref="L8:Q8"/>
    <mergeCell ref="R8:R9"/>
    <mergeCell ref="B18:J18"/>
    <mergeCell ref="H5:K5"/>
    <mergeCell ref="B47:I47"/>
    <mergeCell ref="B41:D41"/>
    <mergeCell ref="L29:M29"/>
    <mergeCell ref="L30:M30"/>
    <mergeCell ref="L31:M31"/>
    <mergeCell ref="B34:C34"/>
    <mergeCell ref="B35:C35"/>
    <mergeCell ref="B36:C36"/>
    <mergeCell ref="B38:C38"/>
    <mergeCell ref="B37:C37"/>
    <mergeCell ref="D34:G34"/>
    <mergeCell ref="D35:G35"/>
    <mergeCell ref="D36:G36"/>
    <mergeCell ref="D37:G37"/>
    <mergeCell ref="D38:G38"/>
    <mergeCell ref="T7:AA7"/>
    <mergeCell ref="T8:X8"/>
    <mergeCell ref="N35:O35"/>
    <mergeCell ref="N34:O34"/>
    <mergeCell ref="N36:O36"/>
    <mergeCell ref="B21:N21"/>
    <mergeCell ref="B8:B9"/>
    <mergeCell ref="C8:C9"/>
    <mergeCell ref="J8:K8"/>
    <mergeCell ref="H8:I8"/>
    <mergeCell ref="H35:M35"/>
    <mergeCell ref="H34:M34"/>
    <mergeCell ref="B28:C28"/>
    <mergeCell ref="L28:M28"/>
    <mergeCell ref="D28:K28"/>
    <mergeCell ref="B22:N22"/>
    <mergeCell ref="N37:O37"/>
    <mergeCell ref="N38:O38"/>
    <mergeCell ref="D8:D9"/>
    <mergeCell ref="G8:G9"/>
    <mergeCell ref="B3:C3"/>
    <mergeCell ref="B20:I20"/>
    <mergeCell ref="B23:L23"/>
    <mergeCell ref="H37:M37"/>
    <mergeCell ref="H38:M38"/>
    <mergeCell ref="H36:M36"/>
    <mergeCell ref="B30:C30"/>
    <mergeCell ref="B31:C31"/>
    <mergeCell ref="D29:K29"/>
    <mergeCell ref="D30:K30"/>
    <mergeCell ref="D31:K31"/>
    <mergeCell ref="B29:C29"/>
  </mergeCells>
  <phoneticPr fontId="0" type="noConversion"/>
  <conditionalFormatting sqref="R42">
    <cfRule type="cellIs" dxfId="24" priority="25" operator="greaterThan">
      <formula>$M$18</formula>
    </cfRule>
  </conditionalFormatting>
  <conditionalFormatting sqref="N11">
    <cfRule type="cellIs" dxfId="23" priority="23" operator="greaterThan">
      <formula>L11</formula>
    </cfRule>
    <cfRule type="cellIs" dxfId="22" priority="24" operator="greaterThan">
      <formula>M11</formula>
    </cfRule>
  </conditionalFormatting>
  <conditionalFormatting sqref="N10">
    <cfRule type="cellIs" dxfId="21" priority="21" operator="greaterThan">
      <formula>L10</formula>
    </cfRule>
    <cfRule type="cellIs" dxfId="20" priority="22" operator="greaterThan">
      <formula>M10</formula>
    </cfRule>
  </conditionalFormatting>
  <conditionalFormatting sqref="N12">
    <cfRule type="cellIs" dxfId="19" priority="19" operator="greaterThan">
      <formula>L12</formula>
    </cfRule>
    <cfRule type="cellIs" dxfId="18" priority="20" operator="greaterThan">
      <formula>M12</formula>
    </cfRule>
  </conditionalFormatting>
  <conditionalFormatting sqref="N13">
    <cfRule type="cellIs" dxfId="17" priority="17" operator="greaterThan">
      <formula>L13</formula>
    </cfRule>
    <cfRule type="cellIs" dxfId="16" priority="18" operator="greaterThan">
      <formula>M13</formula>
    </cfRule>
  </conditionalFormatting>
  <conditionalFormatting sqref="N14">
    <cfRule type="cellIs" dxfId="15" priority="15" operator="greaterThan">
      <formula>L14</formula>
    </cfRule>
    <cfRule type="cellIs" dxfId="14" priority="16" operator="greaterThan">
      <formula>M14</formula>
    </cfRule>
  </conditionalFormatting>
  <conditionalFormatting sqref="N15">
    <cfRule type="cellIs" dxfId="13" priority="13" operator="greaterThan">
      <formula>L15</formula>
    </cfRule>
    <cfRule type="cellIs" dxfId="12" priority="14" operator="greaterThan">
      <formula>M15</formula>
    </cfRule>
  </conditionalFormatting>
  <conditionalFormatting sqref="N16">
    <cfRule type="cellIs" dxfId="11" priority="11" operator="greaterThan">
      <formula>L16</formula>
    </cfRule>
    <cfRule type="cellIs" dxfId="10" priority="12" operator="greaterThan">
      <formula>M16</formula>
    </cfRule>
  </conditionalFormatting>
  <conditionalFormatting sqref="N17">
    <cfRule type="cellIs" dxfId="9" priority="9" operator="greaterThan">
      <formula>L17</formula>
    </cfRule>
    <cfRule type="cellIs" dxfId="8" priority="10" operator="greaterThan">
      <formula>M17</formula>
    </cfRule>
  </conditionalFormatting>
  <conditionalFormatting sqref="L11">
    <cfRule type="cellIs" dxfId="7" priority="8" operator="greaterThan">
      <formula>M11*1.25</formula>
    </cfRule>
  </conditionalFormatting>
  <conditionalFormatting sqref="L10">
    <cfRule type="cellIs" dxfId="6" priority="7" operator="greaterThan">
      <formula>M10*1.25</formula>
    </cfRule>
  </conditionalFormatting>
  <conditionalFormatting sqref="L12">
    <cfRule type="cellIs" dxfId="5" priority="6" operator="greaterThan">
      <formula>M12*1.25</formula>
    </cfRule>
  </conditionalFormatting>
  <conditionalFormatting sqref="L13">
    <cfRule type="cellIs" dxfId="4" priority="5" operator="greaterThan">
      <formula>M13*1.25</formula>
    </cfRule>
  </conditionalFormatting>
  <conditionalFormatting sqref="L14">
    <cfRule type="cellIs" dxfId="3" priority="4" operator="greaterThan">
      <formula>M14*1.25</formula>
    </cfRule>
  </conditionalFormatting>
  <conditionalFormatting sqref="L15">
    <cfRule type="cellIs" dxfId="2" priority="3" operator="greaterThan">
      <formula>M15*1.25</formula>
    </cfRule>
  </conditionalFormatting>
  <conditionalFormatting sqref="L16">
    <cfRule type="cellIs" dxfId="1" priority="2" operator="greaterThan">
      <formula>M16*1.25</formula>
    </cfRule>
  </conditionalFormatting>
  <conditionalFormatting sqref="L17">
    <cfRule type="cellIs" dxfId="0" priority="1" operator="greaterThan">
      <formula>M17*1.25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20:Q20"/>
    <dataValidation allowBlank="1" showErrorMessage="1" promptTitle="Pauschale Büroerstausstattung" sqref="R46"/>
    <dataValidation type="list" allowBlank="1" showInputMessage="1" showErrorMessage="1" sqref="D10:D17">
      <formula1>"m,w,d"</formula1>
    </dataValidation>
    <dataValidation type="list" allowBlank="1" showInputMessage="1" showErrorMessage="1" sqref="R10:R17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2020-10-19T07:51:44Z</cp:lastPrinted>
  <dcterms:created xsi:type="dcterms:W3CDTF">2004-10-25T07:14:37Z</dcterms:created>
  <dcterms:modified xsi:type="dcterms:W3CDTF">2022-09-22T11:34:44Z</dcterms:modified>
</cp:coreProperties>
</file>