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r1433\Desktop\"/>
    </mc:Choice>
  </mc:AlternateContent>
  <bookViews>
    <workbookView xWindow="0" yWindow="0" windowWidth="23040" windowHeight="9180" tabRatio="767"/>
  </bookViews>
  <sheets>
    <sheet name="3.1.2 a) V-Fonds Anmietung" sheetId="5" r:id="rId1"/>
    <sheet name="Hinweise VF Anmietung" sheetId="4" r:id="rId2"/>
    <sheet name="3.1.2 b) Umbaukostenzuschuss" sheetId="6" r:id="rId3"/>
    <sheet name="3.1.2 c) Umbaukostenzuschuss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N2" i="9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8" i="6"/>
  <c r="H8" i="6" s="1"/>
  <c r="G4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6" i="5"/>
  <c r="G2" i="6"/>
  <c r="E2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I2" i="9" l="1"/>
  <c r="I8" i="5"/>
  <c r="G6" i="9"/>
  <c r="H6" i="9" s="1"/>
  <c r="C2" i="6"/>
  <c r="G2" i="9"/>
  <c r="F6" i="5"/>
  <c r="H23" i="6" l="1"/>
  <c r="G23" i="6"/>
  <c r="C2" i="9" l="1"/>
  <c r="G10" i="9" l="1"/>
  <c r="H10" i="9" s="1"/>
  <c r="L10" i="9" s="1"/>
  <c r="N10" i="9" s="1"/>
  <c r="G9" i="9"/>
  <c r="H9" i="9" s="1"/>
  <c r="L9" i="9" s="1"/>
  <c r="N9" i="9" s="1"/>
  <c r="G8" i="9"/>
  <c r="H8" i="9" s="1"/>
  <c r="L8" i="9" s="1"/>
  <c r="N8" i="9" s="1"/>
  <c r="G7" i="9"/>
  <c r="H7" i="9" s="1"/>
  <c r="L7" i="9" s="1"/>
  <c r="N7" i="9" s="1"/>
  <c r="L6" i="9"/>
  <c r="N6" i="9" s="1"/>
  <c r="N11" i="9" l="1"/>
  <c r="L11" i="9"/>
  <c r="L39" i="5" l="1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9" i="5" l="1"/>
  <c r="J39" i="5" s="1"/>
  <c r="D38" i="5"/>
  <c r="J38" i="5" s="1"/>
  <c r="D37" i="5"/>
  <c r="J37" i="5" s="1"/>
  <c r="D36" i="5"/>
  <c r="J36" i="5" s="1"/>
  <c r="D35" i="5"/>
  <c r="J35" i="5" s="1"/>
  <c r="D34" i="5"/>
  <c r="J34" i="5" s="1"/>
  <c r="D33" i="5"/>
  <c r="J33" i="5" s="1"/>
  <c r="D32" i="5"/>
  <c r="J32" i="5" s="1"/>
  <c r="D31" i="5"/>
  <c r="J31" i="5" s="1"/>
  <c r="D30" i="5"/>
  <c r="J30" i="5" s="1"/>
  <c r="D29" i="5"/>
  <c r="J29" i="5" s="1"/>
  <c r="D28" i="5"/>
  <c r="J28" i="5" s="1"/>
  <c r="D27" i="5"/>
  <c r="J27" i="5" s="1"/>
  <c r="D26" i="5"/>
  <c r="J26" i="5" s="1"/>
  <c r="D25" i="5"/>
  <c r="J25" i="5" s="1"/>
  <c r="D24" i="5"/>
  <c r="J24" i="5" s="1"/>
  <c r="D23" i="5"/>
  <c r="J23" i="5" s="1"/>
  <c r="D22" i="5"/>
  <c r="J22" i="5" s="1"/>
  <c r="D21" i="5"/>
  <c r="J21" i="5" s="1"/>
  <c r="D20" i="5"/>
  <c r="J20" i="5" s="1"/>
  <c r="D19" i="5"/>
  <c r="J19" i="5" s="1"/>
  <c r="D18" i="5"/>
  <c r="J18" i="5" s="1"/>
  <c r="D17" i="5"/>
  <c r="J17" i="5" s="1"/>
  <c r="D16" i="5"/>
  <c r="J16" i="5" s="1"/>
  <c r="D15" i="5"/>
  <c r="J15" i="5" s="1"/>
  <c r="D14" i="5"/>
  <c r="J14" i="5" s="1"/>
  <c r="D13" i="5"/>
  <c r="J13" i="5" s="1"/>
  <c r="D12" i="5"/>
  <c r="J12" i="5" s="1"/>
  <c r="D11" i="5"/>
  <c r="J11" i="5" s="1"/>
  <c r="D10" i="5"/>
  <c r="J10" i="5" s="1"/>
  <c r="D9" i="5"/>
  <c r="J9" i="5" s="1"/>
  <c r="D8" i="5"/>
  <c r="J8" i="5" s="1"/>
  <c r="J7" i="5"/>
  <c r="M7" i="5" l="1"/>
  <c r="N7" i="5" s="1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D6" i="5" l="1"/>
  <c r="J6" i="5" s="1"/>
  <c r="M6" i="5"/>
  <c r="M40" i="5" l="1"/>
  <c r="N40" i="5"/>
</calcChain>
</file>

<file path=xl/sharedStrings.xml><?xml version="1.0" encoding="utf-8"?>
<sst xmlns="http://schemas.openxmlformats.org/spreadsheetml/2006/main" count="107" uniqueCount="95">
  <si>
    <t>lfd. Nr.</t>
  </si>
  <si>
    <t>Dauer der Anmietung
(in Monaten)</t>
  </si>
  <si>
    <t>Art der
Zwischennutzung</t>
  </si>
  <si>
    <t>damit zuwendungs-fähige
Ausgaben</t>
  </si>
  <si>
    <t>reduzierte Altmiete 
(in €/m² pro Monat)</t>
  </si>
  <si>
    <t>Musterstr. 1</t>
  </si>
  <si>
    <t>PopUp-Store</t>
  </si>
  <si>
    <t>Ladenlokal
(Straße, Hausnr.)</t>
  </si>
  <si>
    <t>Altmiete
(in €/m² pro Monat)</t>
  </si>
  <si>
    <t>Angemietete Größe Ladenlokal (in m²)</t>
  </si>
  <si>
    <t>ANTRAG-NR.:</t>
  </si>
  <si>
    <t>KOMMUNE:</t>
  </si>
  <si>
    <t>NAME ZENTRUM:</t>
  </si>
  <si>
    <t>Miete bei Weiter-vermietung
(in €/m² pro Monat)</t>
  </si>
  <si>
    <t>Spalte 1</t>
  </si>
  <si>
    <t>Zu den einzelnen Spalten:</t>
  </si>
  <si>
    <t>Reduzierung Altmiete auf
bis zu 70 %</t>
  </si>
  <si>
    <t>Ausfüllhinweise für Zuwendungsempfänger:</t>
  </si>
  <si>
    <t>Spalte</t>
  </si>
  <si>
    <t>Bezeichnung</t>
  </si>
  <si>
    <t>Ausfüllhinweis</t>
  </si>
  <si>
    <t>laufende Nummer</t>
  </si>
  <si>
    <t>Spalte 2</t>
  </si>
  <si>
    <t>Ladenlokal</t>
  </si>
  <si>
    <t>Adresse des Ladenlokals eintragen</t>
  </si>
  <si>
    <t>Spalte 3</t>
  </si>
  <si>
    <t>Größe Ladenlokal</t>
  </si>
  <si>
    <t>Größe des Ladenlokals eintragen</t>
  </si>
  <si>
    <t>Spalte 4</t>
  </si>
  <si>
    <t>Förderfähige Größe</t>
  </si>
  <si>
    <t>Prüffeld - nicht auszufüllen</t>
  </si>
  <si>
    <t>Spalte 5</t>
  </si>
  <si>
    <t>Dauer der Anmietung</t>
  </si>
  <si>
    <t>Mietdauer in Monaten eintragen</t>
  </si>
  <si>
    <t>Spalte 6</t>
  </si>
  <si>
    <t>Förderfähige Anmietungsdauer</t>
  </si>
  <si>
    <t>Spalte 7</t>
  </si>
  <si>
    <t>Altmiete</t>
  </si>
  <si>
    <t>Höhe der Altmiete eintragen</t>
  </si>
  <si>
    <t>Spalte 8</t>
  </si>
  <si>
    <t>reduzierte Altmiete</t>
  </si>
  <si>
    <t>Höhe der reduzierten Altmiete eintragen</t>
  </si>
  <si>
    <t>Spalte 9</t>
  </si>
  <si>
    <t>Spalte 10</t>
  </si>
  <si>
    <t>Miete bei Weitervermietung</t>
  </si>
  <si>
    <t>Miethöhe bei Weitervermietung eintragen</t>
  </si>
  <si>
    <t>Spalte 11</t>
  </si>
  <si>
    <t>Spalte 12</t>
  </si>
  <si>
    <t>zuwendungsfähige Ausgaben</t>
  </si>
  <si>
    <t>Berechnung erfolgt automatisch - nichts ausfüllen</t>
  </si>
  <si>
    <t>Spalte 13</t>
  </si>
  <si>
    <t>Art der Zwischennutzung</t>
  </si>
  <si>
    <t>Art der Zwischennutzung eintragen (s. beispielhafte Aufzählung in Nr. 3.1 E des Programmaufrufs)</t>
  </si>
  <si>
    <t>Es sind grundsätzlich die gelben Felder bzw. Spalten auszufüllen (s. unten)!</t>
  </si>
  <si>
    <t>Für jeden Anmietungsfall ist eine separate Zeile anzulegen (d. h. auch wenn ein Ladenlokal im Förderzeitraum mehrfach vermietet werden sollte oder zeitweise leersteht)!</t>
  </si>
  <si>
    <t>zuwendungs-fähige Größe Ladenlokal
(in m²)</t>
  </si>
  <si>
    <t>zuwendungs-fähige Dauer der Anmietung</t>
  </si>
  <si>
    <t>Prüffeld - nicht auszufüllen (färbt rot, wenn Altmiete nicht hinreichend reduziert)</t>
  </si>
  <si>
    <t>Reduzierung Altmiete bei Weitervermietung um bis zu 80 %</t>
  </si>
  <si>
    <t>Reduzierung Altmiete auf bis zu 70%</t>
  </si>
  <si>
    <t>Reduzierung Altmiete b. Weitervermietung um bis zu 80%</t>
  </si>
  <si>
    <t>Baukosten</t>
  </si>
  <si>
    <t>Summe vorliegender Rechnungen</t>
  </si>
  <si>
    <t>davon 50% zuwendungs-fähig</t>
  </si>
  <si>
    <t>Beispielstr. 2</t>
  </si>
  <si>
    <t>Ladenlokal
(Straße, Hausnr.)
(Hinweis auf lfd. Nr. Beiblatt 1)</t>
  </si>
  <si>
    <t>damit Förderung</t>
  </si>
  <si>
    <t>SUMMEN</t>
  </si>
  <si>
    <t>SUMME</t>
  </si>
  <si>
    <t>Prüfspalte: Begrenzung der Förderung auf max. 200 €/m² Verkaufsfläche</t>
  </si>
  <si>
    <t>Spalte 14</t>
  </si>
  <si>
    <t>Förderung</t>
  </si>
  <si>
    <t>Musterkommune</t>
  </si>
  <si>
    <t>Altstadt Musterkommune</t>
  </si>
  <si>
    <t>Spalte 15</t>
  </si>
  <si>
    <t>Mietvertrag  abgeschlossen?</t>
  </si>
  <si>
    <t>kommunaler Fördersatz</t>
  </si>
  <si>
    <t>damit Landesförderung der Ausgaben für die bauliche Anpassung bzw. Herrichtung der Ladenlokale</t>
  </si>
  <si>
    <t>zuwendungsfähige Kosten</t>
  </si>
  <si>
    <t>Berücksichtigung der Mietzahlung für das Ladenlokal (nach 3.1.2. a)</t>
  </si>
  <si>
    <t>damit Miete an den Eigentümer</t>
  </si>
  <si>
    <t>damit Landesförderung der Ausgaben baulicher Anpassungen zur Vergrößerung von Verkaufsflächen nach Nummer 3.1.2 c)</t>
  </si>
  <si>
    <t>Miete an den Eigentümer</t>
  </si>
  <si>
    <t>Ermittlung der Mietzahlung; nichts ausfüllen (relevant für Berechnung gem. 3.1.2 c))</t>
  </si>
  <si>
    <t>Im Kopf der Tabellenblätter sind die Felder „NAME ZENTRUM“ und „ANTRAG-NR“ entsprechend der mit dem Antrag eingereichten Kalkulationshilfe  zu befüllen.</t>
  </si>
  <si>
    <t>Kommunaler Fördersatz</t>
  </si>
  <si>
    <t>Berechnung erfolgt automatisch auf Basis des angegebene Fördersatzes - nichts ausfüllen</t>
  </si>
  <si>
    <t>Kommunaler Fördersatz:</t>
  </si>
  <si>
    <t xml:space="preserve"> Bezuschussung baulicher Anpassungen zur Vergrößerung von Verkaufsflächen nach Nummer 3.1 B Buchstabe d
(max. 200.000 € inkl. Mietzahlung)</t>
  </si>
  <si>
    <t>Verkaufs-fläche 
(in m²)</t>
  </si>
  <si>
    <t>Musterstraße 1</t>
  </si>
  <si>
    <t>ja</t>
  </si>
  <si>
    <t>Prüffeld - nicht auszufüllen (färbt rot, wenn Miete über 80% der Altmiete reduziert wird)</t>
  </si>
  <si>
    <t>bereits gefüllt im ersten Tabellenblatt</t>
  </si>
  <si>
    <t>Feinkost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</si>
</sst>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_-* #,##0.00\ [$€-407]_-;\-* #,##0.00\ [$€-407]_-;_-* &quot;-&quot;??\ [$€-407]_-;_-@_-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9" fontId="6" fillId="4" borderId="1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Protection="1"/>
    <xf numFmtId="0" fontId="4" fillId="3" borderId="6" xfId="0" applyFont="1" applyFill="1" applyBorder="1" applyProtection="1"/>
    <xf numFmtId="0" fontId="10" fillId="3" borderId="6" xfId="0" applyFont="1" applyFill="1" applyBorder="1" applyProtection="1"/>
    <xf numFmtId="0" fontId="4" fillId="3" borderId="7" xfId="0" applyFont="1" applyFill="1" applyBorder="1" applyProtection="1"/>
    <xf numFmtId="0" fontId="0" fillId="0" borderId="0" xfId="0" applyProtection="1"/>
    <xf numFmtId="0" fontId="6" fillId="2" borderId="2" xfId="0" applyFont="1" applyFill="1" applyBorder="1" applyAlignment="1" applyProtection="1">
      <alignment vertical="center"/>
    </xf>
    <xf numFmtId="0" fontId="0" fillId="2" borderId="3" xfId="0" applyFill="1" applyBorder="1" applyProtection="1"/>
    <xf numFmtId="0" fontId="4" fillId="3" borderId="9" xfId="0" applyFont="1" applyFill="1" applyBorder="1" applyProtection="1"/>
    <xf numFmtId="0" fontId="4" fillId="3" borderId="10" xfId="0" applyFont="1" applyFill="1" applyBorder="1" applyProtection="1"/>
    <xf numFmtId="0" fontId="10" fillId="3" borderId="10" xfId="0" applyFont="1" applyFill="1" applyBorder="1" applyProtection="1"/>
    <xf numFmtId="0" fontId="4" fillId="3" borderId="11" xfId="0" applyFont="1" applyFill="1" applyBorder="1" applyProtection="1"/>
    <xf numFmtId="0" fontId="3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165" fontId="10" fillId="0" borderId="4" xfId="0" applyNumberFormat="1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44" fontId="10" fillId="0" borderId="4" xfId="0" applyNumberFormat="1" applyFont="1" applyBorder="1" applyAlignment="1" applyProtection="1">
      <alignment vertical="center"/>
    </xf>
    <xf numFmtId="164" fontId="4" fillId="2" borderId="4" xfId="0" applyNumberFormat="1" applyFont="1" applyFill="1" applyBorder="1" applyAlignment="1" applyProtection="1">
      <alignment vertical="center"/>
    </xf>
    <xf numFmtId="164" fontId="1" fillId="2" borderId="4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4" fontId="7" fillId="0" borderId="0" xfId="0" applyNumberFormat="1" applyFont="1" applyAlignment="1" applyProtection="1">
      <alignment vertical="center"/>
    </xf>
    <xf numFmtId="0" fontId="4" fillId="0" borderId="0" xfId="0" applyFont="1" applyProtection="1"/>
    <xf numFmtId="0" fontId="15" fillId="0" borderId="0" xfId="0" applyFont="1" applyProtection="1"/>
    <xf numFmtId="0" fontId="9" fillId="0" borderId="0" xfId="0" applyFont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1" fontId="6" fillId="4" borderId="4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Protection="1"/>
    <xf numFmtId="1" fontId="6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12" xfId="0" applyFill="1" applyBorder="1" applyProtection="1"/>
    <xf numFmtId="1" fontId="5" fillId="3" borderId="0" xfId="0" applyNumberFormat="1" applyFont="1" applyFill="1" applyBorder="1" applyAlignment="1" applyProtection="1">
      <alignment horizontal="center" vertical="center"/>
    </xf>
    <xf numFmtId="0" fontId="0" fillId="3" borderId="10" xfId="0" applyFill="1" applyBorder="1" applyProtection="1"/>
    <xf numFmtId="0" fontId="0" fillId="3" borderId="11" xfId="0" applyFill="1" applyBorder="1" applyProtection="1"/>
    <xf numFmtId="0" fontId="3" fillId="3" borderId="13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vertical="center" wrapText="1"/>
    </xf>
    <xf numFmtId="166" fontId="10" fillId="0" borderId="4" xfId="0" applyNumberFormat="1" applyFont="1" applyFill="1" applyBorder="1" applyAlignment="1" applyProtection="1"/>
    <xf numFmtId="44" fontId="10" fillId="0" borderId="4" xfId="0" applyNumberFormat="1" applyFont="1" applyBorder="1" applyAlignment="1" applyProtection="1"/>
    <xf numFmtId="164" fontId="7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4" fillId="2" borderId="4" xfId="0" applyFont="1" applyFill="1" applyBorder="1" applyProtection="1">
      <protection locked="0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7" xfId="0" applyFont="1" applyFill="1" applyBorder="1" applyProtection="1"/>
    <xf numFmtId="0" fontId="0" fillId="4" borderId="2" xfId="0" applyFill="1" applyBorder="1" applyProtection="1"/>
    <xf numFmtId="9" fontId="6" fillId="4" borderId="4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44" fontId="10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7" fillId="0" borderId="0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13" fillId="0" borderId="0" xfId="0" applyFont="1" applyProtection="1"/>
    <xf numFmtId="44" fontId="13" fillId="0" borderId="0" xfId="0" applyNumberFormat="1" applyFont="1" applyProtection="1"/>
    <xf numFmtId="0" fontId="1" fillId="2" borderId="4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1" fillId="2" borderId="3" xfId="0" applyNumberFormat="1" applyFont="1" applyFill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 applyProtection="1">
      <alignment horizontal="center" vertical="center"/>
    </xf>
    <xf numFmtId="44" fontId="10" fillId="0" borderId="3" xfId="0" applyNumberFormat="1" applyFont="1" applyBorder="1" applyAlignment="1" applyProtection="1">
      <alignment horizontal="center" vertical="center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44" fontId="7" fillId="0" borderId="6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Normal="100" workbookViewId="0">
      <selection activeCell="B19" sqref="B19"/>
    </sheetView>
  </sheetViews>
  <sheetFormatPr baseColWidth="10" defaultColWidth="11.53515625" defaultRowHeight="15.5" x14ac:dyDescent="0.35"/>
  <cols>
    <col min="1" max="1" width="3.69140625" style="25" customWidth="1"/>
    <col min="2" max="2" width="12.07421875" style="25" customWidth="1"/>
    <col min="3" max="3" width="10" style="25" customWidth="1"/>
    <col min="4" max="4" width="9.69140625" style="25" customWidth="1"/>
    <col min="5" max="5" width="11.765625" style="25" customWidth="1"/>
    <col min="6" max="6" width="12.53515625" style="25" customWidth="1"/>
    <col min="7" max="7" width="10.23046875" style="25" customWidth="1"/>
    <col min="8" max="9" width="10.4609375" style="25" customWidth="1"/>
    <col min="10" max="10" width="10.4609375" style="48" customWidth="1"/>
    <col min="11" max="11" width="11.07421875" style="25" customWidth="1"/>
    <col min="12" max="12" width="13.69140625" style="25" customWidth="1"/>
    <col min="13" max="13" width="15" style="25" customWidth="1"/>
    <col min="14" max="14" width="14.4609375" style="25" customWidth="1"/>
    <col min="15" max="15" width="30.23046875" style="25" customWidth="1"/>
    <col min="16" max="16" width="11.53515625" style="25" customWidth="1"/>
    <col min="17" max="16384" width="11.53515625" style="25"/>
  </cols>
  <sheetData>
    <row r="1" spans="1:15" x14ac:dyDescent="0.35">
      <c r="A1" s="21"/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4"/>
    </row>
    <row r="2" spans="1:15" x14ac:dyDescent="0.35">
      <c r="A2" s="85" t="s">
        <v>11</v>
      </c>
      <c r="B2" s="86"/>
      <c r="C2" s="7" t="s">
        <v>72</v>
      </c>
      <c r="D2" s="26"/>
      <c r="E2" s="13"/>
      <c r="F2" s="18" t="s">
        <v>10</v>
      </c>
      <c r="G2" s="8">
        <v>1</v>
      </c>
      <c r="H2" s="15"/>
      <c r="I2" s="18" t="s">
        <v>12</v>
      </c>
      <c r="J2" s="7" t="s">
        <v>73</v>
      </c>
      <c r="K2" s="11"/>
      <c r="L2" s="27"/>
      <c r="M2" s="15"/>
      <c r="N2" s="18" t="s">
        <v>85</v>
      </c>
      <c r="O2" s="12">
        <v>0.7</v>
      </c>
    </row>
    <row r="3" spans="1:15" x14ac:dyDescent="0.35">
      <c r="A3" s="28"/>
      <c r="B3" s="29"/>
      <c r="C3" s="29"/>
      <c r="D3" s="29"/>
      <c r="E3" s="29"/>
      <c r="F3" s="29"/>
      <c r="G3" s="29"/>
      <c r="H3" s="29"/>
      <c r="I3" s="29"/>
      <c r="J3" s="30"/>
      <c r="K3" s="29"/>
      <c r="L3" s="29"/>
      <c r="M3" s="29"/>
      <c r="N3" s="29"/>
      <c r="O3" s="31"/>
    </row>
    <row r="4" spans="1:15" ht="72.5" x14ac:dyDescent="0.35">
      <c r="A4" s="32" t="s">
        <v>0</v>
      </c>
      <c r="B4" s="32" t="s">
        <v>7</v>
      </c>
      <c r="C4" s="32" t="s">
        <v>9</v>
      </c>
      <c r="D4" s="33" t="s">
        <v>55</v>
      </c>
      <c r="E4" s="32" t="s">
        <v>1</v>
      </c>
      <c r="F4" s="33" t="s">
        <v>56</v>
      </c>
      <c r="G4" s="32" t="s">
        <v>8</v>
      </c>
      <c r="H4" s="32" t="s">
        <v>4</v>
      </c>
      <c r="I4" s="33" t="s">
        <v>16</v>
      </c>
      <c r="J4" s="33" t="s">
        <v>80</v>
      </c>
      <c r="K4" s="32" t="s">
        <v>13</v>
      </c>
      <c r="L4" s="33" t="s">
        <v>58</v>
      </c>
      <c r="M4" s="33" t="s">
        <v>3</v>
      </c>
      <c r="N4" s="33" t="s">
        <v>66</v>
      </c>
      <c r="O4" s="32" t="s">
        <v>2</v>
      </c>
    </row>
    <row r="5" spans="1:15" x14ac:dyDescent="0.35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5">
        <v>10</v>
      </c>
      <c r="K5" s="34">
        <v>11</v>
      </c>
      <c r="L5" s="34">
        <v>12</v>
      </c>
      <c r="M5" s="34">
        <v>13</v>
      </c>
      <c r="N5" s="34">
        <v>14</v>
      </c>
      <c r="O5" s="34">
        <v>15</v>
      </c>
    </row>
    <row r="6" spans="1:15" x14ac:dyDescent="0.35">
      <c r="A6" s="36">
        <v>1</v>
      </c>
      <c r="B6" s="1" t="s">
        <v>5</v>
      </c>
      <c r="C6" s="1">
        <v>400</v>
      </c>
      <c r="D6" s="37">
        <f>IF(C6&gt;300,300,C6)</f>
        <v>300</v>
      </c>
      <c r="E6" s="1">
        <v>24</v>
      </c>
      <c r="F6" s="37">
        <f>IF(E6&gt;24,24,E6)</f>
        <v>24</v>
      </c>
      <c r="G6" s="19">
        <v>10</v>
      </c>
      <c r="H6" s="19">
        <v>7</v>
      </c>
      <c r="I6" s="38">
        <f>IFERROR(H6/G6,)</f>
        <v>0.7</v>
      </c>
      <c r="J6" s="39">
        <f>D6*E6*H6</f>
        <v>50400</v>
      </c>
      <c r="K6" s="19">
        <v>2</v>
      </c>
      <c r="L6" s="38">
        <f>IFERROR(1-(K6/G6),)</f>
        <v>0.8</v>
      </c>
      <c r="M6" s="40">
        <f t="shared" ref="M6:M39" si="0">(H6-K6)*F6*D6</f>
        <v>36000</v>
      </c>
      <c r="N6" s="40">
        <f>M6*$O$2</f>
        <v>25200</v>
      </c>
      <c r="O6" s="2" t="s">
        <v>6</v>
      </c>
    </row>
    <row r="7" spans="1:15" x14ac:dyDescent="0.35">
      <c r="A7" s="36">
        <v>2</v>
      </c>
      <c r="B7" s="4" t="s">
        <v>64</v>
      </c>
      <c r="C7" s="1">
        <v>600</v>
      </c>
      <c r="D7" s="37">
        <f t="shared" ref="D7:D39" si="1">IF(C7&gt;300,300,C7)</f>
        <v>300</v>
      </c>
      <c r="E7" s="1">
        <v>24</v>
      </c>
      <c r="F7" s="37">
        <f t="shared" ref="F7:F39" si="2">IF(E7&gt;24,24,E7)</f>
        <v>24</v>
      </c>
      <c r="G7" s="19">
        <v>12</v>
      </c>
      <c r="H7" s="19">
        <v>8.4</v>
      </c>
      <c r="I7" s="38">
        <f>IFERROR(H7/G7,)</f>
        <v>0.70000000000000007</v>
      </c>
      <c r="J7" s="39">
        <f t="shared" ref="J7:J39" si="3">D7*E7*H7</f>
        <v>60480</v>
      </c>
      <c r="K7" s="19">
        <v>2.4</v>
      </c>
      <c r="L7" s="38">
        <f t="shared" ref="L7:L39" si="4">IFERROR(1-(K7/G7),)</f>
        <v>0.8</v>
      </c>
      <c r="M7" s="40">
        <f t="shared" si="0"/>
        <v>43200</v>
      </c>
      <c r="N7" s="40">
        <f t="shared" ref="N7:N39" si="5">M7*$O$2</f>
        <v>30239.999999999996</v>
      </c>
      <c r="O7" s="5" t="s">
        <v>94</v>
      </c>
    </row>
    <row r="8" spans="1:15" x14ac:dyDescent="0.35">
      <c r="A8" s="36">
        <v>3</v>
      </c>
      <c r="B8" s="1"/>
      <c r="C8" s="1"/>
      <c r="D8" s="37">
        <f t="shared" si="1"/>
        <v>0</v>
      </c>
      <c r="E8" s="1"/>
      <c r="F8" s="37">
        <f t="shared" si="2"/>
        <v>0</v>
      </c>
      <c r="G8" s="19"/>
      <c r="H8" s="19"/>
      <c r="I8" s="38">
        <f>IFERROR(H8/G8,)</f>
        <v>0</v>
      </c>
      <c r="J8" s="39">
        <f t="shared" si="3"/>
        <v>0</v>
      </c>
      <c r="K8" s="19"/>
      <c r="L8" s="38">
        <f t="shared" si="4"/>
        <v>0</v>
      </c>
      <c r="M8" s="40">
        <f t="shared" si="0"/>
        <v>0</v>
      </c>
      <c r="N8" s="40">
        <f t="shared" si="5"/>
        <v>0</v>
      </c>
      <c r="O8" s="2"/>
    </row>
    <row r="9" spans="1:15" x14ac:dyDescent="0.35">
      <c r="A9" s="36">
        <v>4</v>
      </c>
      <c r="B9" s="1"/>
      <c r="C9" s="1"/>
      <c r="D9" s="37">
        <f t="shared" si="1"/>
        <v>0</v>
      </c>
      <c r="E9" s="1"/>
      <c r="F9" s="37">
        <f t="shared" si="2"/>
        <v>0</v>
      </c>
      <c r="G9" s="19"/>
      <c r="H9" s="19"/>
      <c r="I9" s="38">
        <f t="shared" ref="I9:I39" si="6">IFERROR(H9/G9,)</f>
        <v>0</v>
      </c>
      <c r="J9" s="39">
        <f t="shared" si="3"/>
        <v>0</v>
      </c>
      <c r="K9" s="19"/>
      <c r="L9" s="38">
        <f t="shared" si="4"/>
        <v>0</v>
      </c>
      <c r="M9" s="40">
        <f t="shared" si="0"/>
        <v>0</v>
      </c>
      <c r="N9" s="40">
        <f t="shared" si="5"/>
        <v>0</v>
      </c>
      <c r="O9" s="2"/>
    </row>
    <row r="10" spans="1:15" x14ac:dyDescent="0.35">
      <c r="A10" s="36">
        <v>5</v>
      </c>
      <c r="B10" s="1"/>
      <c r="C10" s="1"/>
      <c r="D10" s="37">
        <f t="shared" si="1"/>
        <v>0</v>
      </c>
      <c r="E10" s="1"/>
      <c r="F10" s="37">
        <f t="shared" si="2"/>
        <v>0</v>
      </c>
      <c r="G10" s="19"/>
      <c r="H10" s="19"/>
      <c r="I10" s="38">
        <f t="shared" si="6"/>
        <v>0</v>
      </c>
      <c r="J10" s="39">
        <f t="shared" si="3"/>
        <v>0</v>
      </c>
      <c r="K10" s="19"/>
      <c r="L10" s="38">
        <f t="shared" si="4"/>
        <v>0</v>
      </c>
      <c r="M10" s="40">
        <f t="shared" si="0"/>
        <v>0</v>
      </c>
      <c r="N10" s="40">
        <f t="shared" si="5"/>
        <v>0</v>
      </c>
      <c r="O10" s="2"/>
    </row>
    <row r="11" spans="1:15" x14ac:dyDescent="0.35">
      <c r="A11" s="36">
        <v>6</v>
      </c>
      <c r="B11" s="1"/>
      <c r="C11" s="1"/>
      <c r="D11" s="37">
        <f t="shared" si="1"/>
        <v>0</v>
      </c>
      <c r="E11" s="1"/>
      <c r="F11" s="37">
        <f t="shared" si="2"/>
        <v>0</v>
      </c>
      <c r="G11" s="19"/>
      <c r="H11" s="19"/>
      <c r="I11" s="38">
        <f t="shared" si="6"/>
        <v>0</v>
      </c>
      <c r="J11" s="39">
        <f t="shared" si="3"/>
        <v>0</v>
      </c>
      <c r="K11" s="19"/>
      <c r="L11" s="38">
        <f t="shared" si="4"/>
        <v>0</v>
      </c>
      <c r="M11" s="40">
        <f t="shared" si="0"/>
        <v>0</v>
      </c>
      <c r="N11" s="40">
        <f t="shared" si="5"/>
        <v>0</v>
      </c>
      <c r="O11" s="2"/>
    </row>
    <row r="12" spans="1:15" x14ac:dyDescent="0.35">
      <c r="A12" s="36">
        <v>7</v>
      </c>
      <c r="B12" s="1"/>
      <c r="C12" s="1"/>
      <c r="D12" s="37">
        <f t="shared" si="1"/>
        <v>0</v>
      </c>
      <c r="E12" s="1"/>
      <c r="F12" s="37">
        <f t="shared" si="2"/>
        <v>0</v>
      </c>
      <c r="G12" s="19"/>
      <c r="H12" s="19"/>
      <c r="I12" s="38">
        <f t="shared" si="6"/>
        <v>0</v>
      </c>
      <c r="J12" s="39">
        <f t="shared" si="3"/>
        <v>0</v>
      </c>
      <c r="K12" s="19"/>
      <c r="L12" s="38">
        <f t="shared" si="4"/>
        <v>0</v>
      </c>
      <c r="M12" s="40">
        <f t="shared" si="0"/>
        <v>0</v>
      </c>
      <c r="N12" s="40">
        <f t="shared" si="5"/>
        <v>0</v>
      </c>
      <c r="O12" s="2"/>
    </row>
    <row r="13" spans="1:15" x14ac:dyDescent="0.35">
      <c r="A13" s="36">
        <v>8</v>
      </c>
      <c r="B13" s="1"/>
      <c r="C13" s="1"/>
      <c r="D13" s="37">
        <f t="shared" si="1"/>
        <v>0</v>
      </c>
      <c r="E13" s="1"/>
      <c r="F13" s="37">
        <f t="shared" si="2"/>
        <v>0</v>
      </c>
      <c r="G13" s="19"/>
      <c r="H13" s="19"/>
      <c r="I13" s="38">
        <f t="shared" si="6"/>
        <v>0</v>
      </c>
      <c r="J13" s="39">
        <f t="shared" si="3"/>
        <v>0</v>
      </c>
      <c r="K13" s="19"/>
      <c r="L13" s="38">
        <f t="shared" si="4"/>
        <v>0</v>
      </c>
      <c r="M13" s="40">
        <f t="shared" si="0"/>
        <v>0</v>
      </c>
      <c r="N13" s="40">
        <f t="shared" si="5"/>
        <v>0</v>
      </c>
      <c r="O13" s="2"/>
    </row>
    <row r="14" spans="1:15" x14ac:dyDescent="0.35">
      <c r="A14" s="36">
        <v>9</v>
      </c>
      <c r="B14" s="1"/>
      <c r="C14" s="1"/>
      <c r="D14" s="37">
        <f t="shared" si="1"/>
        <v>0</v>
      </c>
      <c r="E14" s="1"/>
      <c r="F14" s="37">
        <f t="shared" si="2"/>
        <v>0</v>
      </c>
      <c r="G14" s="19"/>
      <c r="H14" s="19"/>
      <c r="I14" s="38">
        <f t="shared" si="6"/>
        <v>0</v>
      </c>
      <c r="J14" s="39">
        <f t="shared" si="3"/>
        <v>0</v>
      </c>
      <c r="K14" s="19"/>
      <c r="L14" s="38">
        <f t="shared" si="4"/>
        <v>0</v>
      </c>
      <c r="M14" s="40">
        <f t="shared" si="0"/>
        <v>0</v>
      </c>
      <c r="N14" s="40">
        <f t="shared" si="5"/>
        <v>0</v>
      </c>
      <c r="O14" s="2"/>
    </row>
    <row r="15" spans="1:15" x14ac:dyDescent="0.35">
      <c r="A15" s="36">
        <v>10</v>
      </c>
      <c r="B15" s="1"/>
      <c r="C15" s="1"/>
      <c r="D15" s="37">
        <f t="shared" si="1"/>
        <v>0</v>
      </c>
      <c r="E15" s="1"/>
      <c r="F15" s="37">
        <f t="shared" si="2"/>
        <v>0</v>
      </c>
      <c r="G15" s="19"/>
      <c r="H15" s="19"/>
      <c r="I15" s="38">
        <f t="shared" si="6"/>
        <v>0</v>
      </c>
      <c r="J15" s="39">
        <f t="shared" si="3"/>
        <v>0</v>
      </c>
      <c r="K15" s="19"/>
      <c r="L15" s="38">
        <f t="shared" si="4"/>
        <v>0</v>
      </c>
      <c r="M15" s="40">
        <f t="shared" si="0"/>
        <v>0</v>
      </c>
      <c r="N15" s="40">
        <f t="shared" si="5"/>
        <v>0</v>
      </c>
      <c r="O15" s="2"/>
    </row>
    <row r="16" spans="1:15" x14ac:dyDescent="0.35">
      <c r="A16" s="36">
        <v>11</v>
      </c>
      <c r="B16" s="1"/>
      <c r="C16" s="1"/>
      <c r="D16" s="37">
        <f t="shared" si="1"/>
        <v>0</v>
      </c>
      <c r="E16" s="1"/>
      <c r="F16" s="37">
        <f t="shared" si="2"/>
        <v>0</v>
      </c>
      <c r="G16" s="19"/>
      <c r="H16" s="19"/>
      <c r="I16" s="38">
        <f t="shared" si="6"/>
        <v>0</v>
      </c>
      <c r="J16" s="39">
        <f t="shared" si="3"/>
        <v>0</v>
      </c>
      <c r="K16" s="19"/>
      <c r="L16" s="38">
        <f t="shared" si="4"/>
        <v>0</v>
      </c>
      <c r="M16" s="40">
        <f t="shared" si="0"/>
        <v>0</v>
      </c>
      <c r="N16" s="40">
        <f t="shared" si="5"/>
        <v>0</v>
      </c>
      <c r="O16" s="2"/>
    </row>
    <row r="17" spans="1:15" x14ac:dyDescent="0.35">
      <c r="A17" s="36">
        <v>12</v>
      </c>
      <c r="B17" s="1"/>
      <c r="C17" s="1"/>
      <c r="D17" s="37">
        <f t="shared" si="1"/>
        <v>0</v>
      </c>
      <c r="E17" s="1"/>
      <c r="F17" s="37">
        <f t="shared" si="2"/>
        <v>0</v>
      </c>
      <c r="G17" s="19"/>
      <c r="H17" s="19"/>
      <c r="I17" s="38">
        <f t="shared" si="6"/>
        <v>0</v>
      </c>
      <c r="J17" s="39">
        <f t="shared" si="3"/>
        <v>0</v>
      </c>
      <c r="K17" s="19"/>
      <c r="L17" s="38">
        <f t="shared" si="4"/>
        <v>0</v>
      </c>
      <c r="M17" s="40">
        <f t="shared" si="0"/>
        <v>0</v>
      </c>
      <c r="N17" s="40">
        <f t="shared" si="5"/>
        <v>0</v>
      </c>
      <c r="O17" s="2"/>
    </row>
    <row r="18" spans="1:15" x14ac:dyDescent="0.35">
      <c r="A18" s="36">
        <v>13</v>
      </c>
      <c r="B18" s="1"/>
      <c r="C18" s="1"/>
      <c r="D18" s="37">
        <f t="shared" si="1"/>
        <v>0</v>
      </c>
      <c r="E18" s="1"/>
      <c r="F18" s="37">
        <f t="shared" si="2"/>
        <v>0</v>
      </c>
      <c r="G18" s="19"/>
      <c r="H18" s="19"/>
      <c r="I18" s="38">
        <f t="shared" si="6"/>
        <v>0</v>
      </c>
      <c r="J18" s="39">
        <f t="shared" si="3"/>
        <v>0</v>
      </c>
      <c r="K18" s="19"/>
      <c r="L18" s="38">
        <f t="shared" si="4"/>
        <v>0</v>
      </c>
      <c r="M18" s="40">
        <f t="shared" si="0"/>
        <v>0</v>
      </c>
      <c r="N18" s="40">
        <f t="shared" si="5"/>
        <v>0</v>
      </c>
      <c r="O18" s="2"/>
    </row>
    <row r="19" spans="1:15" x14ac:dyDescent="0.35">
      <c r="A19" s="36">
        <v>14</v>
      </c>
      <c r="B19" s="1"/>
      <c r="C19" s="1"/>
      <c r="D19" s="37">
        <f t="shared" si="1"/>
        <v>0</v>
      </c>
      <c r="E19" s="1"/>
      <c r="F19" s="37">
        <f t="shared" si="2"/>
        <v>0</v>
      </c>
      <c r="G19" s="19"/>
      <c r="H19" s="19"/>
      <c r="I19" s="38">
        <f t="shared" si="6"/>
        <v>0</v>
      </c>
      <c r="J19" s="39">
        <f t="shared" si="3"/>
        <v>0</v>
      </c>
      <c r="K19" s="19"/>
      <c r="L19" s="38">
        <f t="shared" si="4"/>
        <v>0</v>
      </c>
      <c r="M19" s="40">
        <f t="shared" si="0"/>
        <v>0</v>
      </c>
      <c r="N19" s="40">
        <f t="shared" si="5"/>
        <v>0</v>
      </c>
      <c r="O19" s="2"/>
    </row>
    <row r="20" spans="1:15" x14ac:dyDescent="0.35">
      <c r="A20" s="36">
        <v>15</v>
      </c>
      <c r="B20" s="1"/>
      <c r="C20" s="1"/>
      <c r="D20" s="37">
        <f t="shared" si="1"/>
        <v>0</v>
      </c>
      <c r="E20" s="1"/>
      <c r="F20" s="37">
        <f t="shared" si="2"/>
        <v>0</v>
      </c>
      <c r="G20" s="19"/>
      <c r="H20" s="19"/>
      <c r="I20" s="38">
        <f t="shared" si="6"/>
        <v>0</v>
      </c>
      <c r="J20" s="39">
        <f t="shared" si="3"/>
        <v>0</v>
      </c>
      <c r="K20" s="19"/>
      <c r="L20" s="38">
        <f t="shared" si="4"/>
        <v>0</v>
      </c>
      <c r="M20" s="40">
        <f t="shared" si="0"/>
        <v>0</v>
      </c>
      <c r="N20" s="40">
        <f t="shared" si="5"/>
        <v>0</v>
      </c>
      <c r="O20" s="2"/>
    </row>
    <row r="21" spans="1:15" x14ac:dyDescent="0.35">
      <c r="A21" s="36">
        <v>16</v>
      </c>
      <c r="B21" s="1"/>
      <c r="C21" s="1"/>
      <c r="D21" s="37">
        <f t="shared" si="1"/>
        <v>0</v>
      </c>
      <c r="E21" s="1"/>
      <c r="F21" s="37">
        <f t="shared" si="2"/>
        <v>0</v>
      </c>
      <c r="G21" s="19"/>
      <c r="H21" s="19"/>
      <c r="I21" s="38">
        <f t="shared" si="6"/>
        <v>0</v>
      </c>
      <c r="J21" s="39">
        <f t="shared" si="3"/>
        <v>0</v>
      </c>
      <c r="K21" s="19"/>
      <c r="L21" s="38">
        <f t="shared" si="4"/>
        <v>0</v>
      </c>
      <c r="M21" s="40">
        <f t="shared" si="0"/>
        <v>0</v>
      </c>
      <c r="N21" s="40">
        <f t="shared" si="5"/>
        <v>0</v>
      </c>
      <c r="O21" s="2"/>
    </row>
    <row r="22" spans="1:15" x14ac:dyDescent="0.35">
      <c r="A22" s="36">
        <v>17</v>
      </c>
      <c r="B22" s="1"/>
      <c r="C22" s="1"/>
      <c r="D22" s="37">
        <f t="shared" si="1"/>
        <v>0</v>
      </c>
      <c r="E22" s="1"/>
      <c r="F22" s="37">
        <f t="shared" si="2"/>
        <v>0</v>
      </c>
      <c r="G22" s="19"/>
      <c r="H22" s="19"/>
      <c r="I22" s="38">
        <f t="shared" si="6"/>
        <v>0</v>
      </c>
      <c r="J22" s="39">
        <f t="shared" si="3"/>
        <v>0</v>
      </c>
      <c r="K22" s="19"/>
      <c r="L22" s="38">
        <f t="shared" si="4"/>
        <v>0</v>
      </c>
      <c r="M22" s="40">
        <f t="shared" si="0"/>
        <v>0</v>
      </c>
      <c r="N22" s="40">
        <f t="shared" si="5"/>
        <v>0</v>
      </c>
      <c r="O22" s="2"/>
    </row>
    <row r="23" spans="1:15" x14ac:dyDescent="0.35">
      <c r="A23" s="36">
        <v>18</v>
      </c>
      <c r="B23" s="1"/>
      <c r="C23" s="1"/>
      <c r="D23" s="37">
        <f t="shared" si="1"/>
        <v>0</v>
      </c>
      <c r="E23" s="1"/>
      <c r="F23" s="37">
        <f t="shared" si="2"/>
        <v>0</v>
      </c>
      <c r="G23" s="19"/>
      <c r="H23" s="19"/>
      <c r="I23" s="38">
        <f t="shared" si="6"/>
        <v>0</v>
      </c>
      <c r="J23" s="39">
        <f t="shared" si="3"/>
        <v>0</v>
      </c>
      <c r="K23" s="19"/>
      <c r="L23" s="38">
        <f t="shared" si="4"/>
        <v>0</v>
      </c>
      <c r="M23" s="40">
        <f t="shared" si="0"/>
        <v>0</v>
      </c>
      <c r="N23" s="40">
        <f t="shared" si="5"/>
        <v>0</v>
      </c>
      <c r="O23" s="2"/>
    </row>
    <row r="24" spans="1:15" x14ac:dyDescent="0.35">
      <c r="A24" s="36">
        <v>19</v>
      </c>
      <c r="B24" s="1"/>
      <c r="C24" s="1"/>
      <c r="D24" s="37">
        <f t="shared" si="1"/>
        <v>0</v>
      </c>
      <c r="E24" s="1"/>
      <c r="F24" s="37">
        <f t="shared" si="2"/>
        <v>0</v>
      </c>
      <c r="G24" s="19"/>
      <c r="H24" s="19"/>
      <c r="I24" s="38">
        <f t="shared" si="6"/>
        <v>0</v>
      </c>
      <c r="J24" s="39">
        <f t="shared" si="3"/>
        <v>0</v>
      </c>
      <c r="K24" s="19"/>
      <c r="L24" s="38">
        <f t="shared" si="4"/>
        <v>0</v>
      </c>
      <c r="M24" s="40">
        <f t="shared" si="0"/>
        <v>0</v>
      </c>
      <c r="N24" s="40">
        <f t="shared" si="5"/>
        <v>0</v>
      </c>
      <c r="O24" s="2"/>
    </row>
    <row r="25" spans="1:15" x14ac:dyDescent="0.35">
      <c r="A25" s="36">
        <v>20</v>
      </c>
      <c r="B25" s="1"/>
      <c r="C25" s="1"/>
      <c r="D25" s="37">
        <f t="shared" si="1"/>
        <v>0</v>
      </c>
      <c r="E25" s="1"/>
      <c r="F25" s="37">
        <f t="shared" si="2"/>
        <v>0</v>
      </c>
      <c r="G25" s="19"/>
      <c r="H25" s="19"/>
      <c r="I25" s="38">
        <f t="shared" si="6"/>
        <v>0</v>
      </c>
      <c r="J25" s="39">
        <f t="shared" si="3"/>
        <v>0</v>
      </c>
      <c r="K25" s="19"/>
      <c r="L25" s="38">
        <f t="shared" si="4"/>
        <v>0</v>
      </c>
      <c r="M25" s="40">
        <f t="shared" si="0"/>
        <v>0</v>
      </c>
      <c r="N25" s="40">
        <f t="shared" si="5"/>
        <v>0</v>
      </c>
      <c r="O25" s="2"/>
    </row>
    <row r="26" spans="1:15" x14ac:dyDescent="0.35">
      <c r="A26" s="36">
        <v>21</v>
      </c>
      <c r="B26" s="1"/>
      <c r="C26" s="1"/>
      <c r="D26" s="37">
        <f t="shared" si="1"/>
        <v>0</v>
      </c>
      <c r="E26" s="1"/>
      <c r="F26" s="37">
        <f t="shared" si="2"/>
        <v>0</v>
      </c>
      <c r="G26" s="19"/>
      <c r="H26" s="19"/>
      <c r="I26" s="38">
        <f t="shared" si="6"/>
        <v>0</v>
      </c>
      <c r="J26" s="39">
        <f t="shared" si="3"/>
        <v>0</v>
      </c>
      <c r="K26" s="19"/>
      <c r="L26" s="38">
        <f t="shared" si="4"/>
        <v>0</v>
      </c>
      <c r="M26" s="40">
        <f t="shared" si="0"/>
        <v>0</v>
      </c>
      <c r="N26" s="40">
        <f t="shared" si="5"/>
        <v>0</v>
      </c>
      <c r="O26" s="2"/>
    </row>
    <row r="27" spans="1:15" x14ac:dyDescent="0.35">
      <c r="A27" s="36">
        <v>22</v>
      </c>
      <c r="B27" s="1"/>
      <c r="C27" s="1"/>
      <c r="D27" s="37">
        <f t="shared" si="1"/>
        <v>0</v>
      </c>
      <c r="E27" s="1"/>
      <c r="F27" s="37">
        <f t="shared" si="2"/>
        <v>0</v>
      </c>
      <c r="G27" s="19"/>
      <c r="H27" s="19"/>
      <c r="I27" s="38">
        <f t="shared" si="6"/>
        <v>0</v>
      </c>
      <c r="J27" s="39">
        <f t="shared" si="3"/>
        <v>0</v>
      </c>
      <c r="K27" s="19"/>
      <c r="L27" s="38">
        <f t="shared" si="4"/>
        <v>0</v>
      </c>
      <c r="M27" s="40">
        <f t="shared" si="0"/>
        <v>0</v>
      </c>
      <c r="N27" s="40">
        <f t="shared" si="5"/>
        <v>0</v>
      </c>
      <c r="O27" s="2"/>
    </row>
    <row r="28" spans="1:15" x14ac:dyDescent="0.35">
      <c r="A28" s="36">
        <v>23</v>
      </c>
      <c r="B28" s="1"/>
      <c r="C28" s="1"/>
      <c r="D28" s="37">
        <f t="shared" si="1"/>
        <v>0</v>
      </c>
      <c r="E28" s="1"/>
      <c r="F28" s="37">
        <f t="shared" si="2"/>
        <v>0</v>
      </c>
      <c r="G28" s="19"/>
      <c r="H28" s="19"/>
      <c r="I28" s="38">
        <f t="shared" si="6"/>
        <v>0</v>
      </c>
      <c r="J28" s="39">
        <f t="shared" si="3"/>
        <v>0</v>
      </c>
      <c r="K28" s="19"/>
      <c r="L28" s="38">
        <f t="shared" si="4"/>
        <v>0</v>
      </c>
      <c r="M28" s="40">
        <f t="shared" si="0"/>
        <v>0</v>
      </c>
      <c r="N28" s="40">
        <f t="shared" si="5"/>
        <v>0</v>
      </c>
      <c r="O28" s="2"/>
    </row>
    <row r="29" spans="1:15" x14ac:dyDescent="0.35">
      <c r="A29" s="36">
        <v>24</v>
      </c>
      <c r="B29" s="1"/>
      <c r="C29" s="1"/>
      <c r="D29" s="37">
        <f t="shared" si="1"/>
        <v>0</v>
      </c>
      <c r="E29" s="1"/>
      <c r="F29" s="37">
        <f t="shared" si="2"/>
        <v>0</v>
      </c>
      <c r="G29" s="19"/>
      <c r="H29" s="19"/>
      <c r="I29" s="38">
        <f t="shared" si="6"/>
        <v>0</v>
      </c>
      <c r="J29" s="39">
        <f t="shared" si="3"/>
        <v>0</v>
      </c>
      <c r="K29" s="19"/>
      <c r="L29" s="38">
        <f t="shared" si="4"/>
        <v>0</v>
      </c>
      <c r="M29" s="40">
        <f t="shared" si="0"/>
        <v>0</v>
      </c>
      <c r="N29" s="40">
        <f t="shared" si="5"/>
        <v>0</v>
      </c>
      <c r="O29" s="2"/>
    </row>
    <row r="30" spans="1:15" x14ac:dyDescent="0.35">
      <c r="A30" s="36">
        <v>25</v>
      </c>
      <c r="B30" s="1"/>
      <c r="C30" s="1"/>
      <c r="D30" s="37">
        <f t="shared" si="1"/>
        <v>0</v>
      </c>
      <c r="E30" s="1"/>
      <c r="F30" s="37">
        <f t="shared" si="2"/>
        <v>0</v>
      </c>
      <c r="G30" s="19"/>
      <c r="H30" s="19"/>
      <c r="I30" s="38">
        <f t="shared" si="6"/>
        <v>0</v>
      </c>
      <c r="J30" s="39">
        <f t="shared" si="3"/>
        <v>0</v>
      </c>
      <c r="K30" s="19"/>
      <c r="L30" s="38">
        <f t="shared" si="4"/>
        <v>0</v>
      </c>
      <c r="M30" s="40">
        <f t="shared" si="0"/>
        <v>0</v>
      </c>
      <c r="N30" s="40">
        <f t="shared" si="5"/>
        <v>0</v>
      </c>
      <c r="O30" s="2"/>
    </row>
    <row r="31" spans="1:15" x14ac:dyDescent="0.35">
      <c r="A31" s="36">
        <v>26</v>
      </c>
      <c r="B31" s="1"/>
      <c r="C31" s="1"/>
      <c r="D31" s="37">
        <f t="shared" si="1"/>
        <v>0</v>
      </c>
      <c r="E31" s="1"/>
      <c r="F31" s="37">
        <f t="shared" si="2"/>
        <v>0</v>
      </c>
      <c r="G31" s="19"/>
      <c r="H31" s="19"/>
      <c r="I31" s="38">
        <f t="shared" si="6"/>
        <v>0</v>
      </c>
      <c r="J31" s="39">
        <f t="shared" si="3"/>
        <v>0</v>
      </c>
      <c r="K31" s="19"/>
      <c r="L31" s="38">
        <f t="shared" si="4"/>
        <v>0</v>
      </c>
      <c r="M31" s="40">
        <f t="shared" si="0"/>
        <v>0</v>
      </c>
      <c r="N31" s="40">
        <f t="shared" si="5"/>
        <v>0</v>
      </c>
      <c r="O31" s="2"/>
    </row>
    <row r="32" spans="1:15" x14ac:dyDescent="0.35">
      <c r="A32" s="36">
        <v>27</v>
      </c>
      <c r="B32" s="1"/>
      <c r="C32" s="1"/>
      <c r="D32" s="37">
        <f t="shared" si="1"/>
        <v>0</v>
      </c>
      <c r="E32" s="1"/>
      <c r="F32" s="37">
        <f t="shared" si="2"/>
        <v>0</v>
      </c>
      <c r="G32" s="19"/>
      <c r="H32" s="19"/>
      <c r="I32" s="38">
        <f t="shared" si="6"/>
        <v>0</v>
      </c>
      <c r="J32" s="39">
        <f t="shared" si="3"/>
        <v>0</v>
      </c>
      <c r="K32" s="19"/>
      <c r="L32" s="38">
        <f t="shared" si="4"/>
        <v>0</v>
      </c>
      <c r="M32" s="40">
        <f t="shared" si="0"/>
        <v>0</v>
      </c>
      <c r="N32" s="40">
        <f t="shared" si="5"/>
        <v>0</v>
      </c>
      <c r="O32" s="2"/>
    </row>
    <row r="33" spans="1:15" x14ac:dyDescent="0.35">
      <c r="A33" s="36">
        <v>28</v>
      </c>
      <c r="B33" s="1"/>
      <c r="C33" s="1"/>
      <c r="D33" s="37">
        <f t="shared" si="1"/>
        <v>0</v>
      </c>
      <c r="E33" s="1"/>
      <c r="F33" s="37">
        <f t="shared" si="2"/>
        <v>0</v>
      </c>
      <c r="G33" s="19"/>
      <c r="H33" s="19"/>
      <c r="I33" s="38">
        <f t="shared" si="6"/>
        <v>0</v>
      </c>
      <c r="J33" s="39">
        <f t="shared" si="3"/>
        <v>0</v>
      </c>
      <c r="K33" s="19"/>
      <c r="L33" s="38">
        <f t="shared" si="4"/>
        <v>0</v>
      </c>
      <c r="M33" s="40">
        <f t="shared" si="0"/>
        <v>0</v>
      </c>
      <c r="N33" s="40">
        <f t="shared" si="5"/>
        <v>0</v>
      </c>
      <c r="O33" s="2"/>
    </row>
    <row r="34" spans="1:15" x14ac:dyDescent="0.35">
      <c r="A34" s="36">
        <v>29</v>
      </c>
      <c r="B34" s="1"/>
      <c r="C34" s="1"/>
      <c r="D34" s="37">
        <f t="shared" si="1"/>
        <v>0</v>
      </c>
      <c r="E34" s="1"/>
      <c r="F34" s="37">
        <f t="shared" si="2"/>
        <v>0</v>
      </c>
      <c r="G34" s="19"/>
      <c r="H34" s="19"/>
      <c r="I34" s="38">
        <f t="shared" si="6"/>
        <v>0</v>
      </c>
      <c r="J34" s="39">
        <f t="shared" si="3"/>
        <v>0</v>
      </c>
      <c r="K34" s="19"/>
      <c r="L34" s="38">
        <f t="shared" si="4"/>
        <v>0</v>
      </c>
      <c r="M34" s="40">
        <f t="shared" si="0"/>
        <v>0</v>
      </c>
      <c r="N34" s="40">
        <f t="shared" si="5"/>
        <v>0</v>
      </c>
      <c r="O34" s="2"/>
    </row>
    <row r="35" spans="1:15" x14ac:dyDescent="0.35">
      <c r="A35" s="36">
        <v>30</v>
      </c>
      <c r="B35" s="1"/>
      <c r="C35" s="1"/>
      <c r="D35" s="37">
        <f t="shared" si="1"/>
        <v>0</v>
      </c>
      <c r="E35" s="1"/>
      <c r="F35" s="37">
        <f t="shared" si="2"/>
        <v>0</v>
      </c>
      <c r="G35" s="19"/>
      <c r="H35" s="19"/>
      <c r="I35" s="38">
        <f t="shared" si="6"/>
        <v>0</v>
      </c>
      <c r="J35" s="39">
        <f t="shared" si="3"/>
        <v>0</v>
      </c>
      <c r="K35" s="19"/>
      <c r="L35" s="38">
        <f t="shared" si="4"/>
        <v>0</v>
      </c>
      <c r="M35" s="40">
        <f t="shared" si="0"/>
        <v>0</v>
      </c>
      <c r="N35" s="40">
        <f t="shared" si="5"/>
        <v>0</v>
      </c>
      <c r="O35" s="2"/>
    </row>
    <row r="36" spans="1:15" x14ac:dyDescent="0.35">
      <c r="A36" s="36">
        <v>31</v>
      </c>
      <c r="B36" s="1"/>
      <c r="C36" s="1"/>
      <c r="D36" s="37">
        <f t="shared" si="1"/>
        <v>0</v>
      </c>
      <c r="E36" s="1"/>
      <c r="F36" s="37">
        <f t="shared" si="2"/>
        <v>0</v>
      </c>
      <c r="G36" s="19"/>
      <c r="H36" s="19"/>
      <c r="I36" s="38">
        <f t="shared" si="6"/>
        <v>0</v>
      </c>
      <c r="J36" s="39">
        <f t="shared" si="3"/>
        <v>0</v>
      </c>
      <c r="K36" s="19"/>
      <c r="L36" s="38">
        <f t="shared" si="4"/>
        <v>0</v>
      </c>
      <c r="M36" s="40">
        <f t="shared" si="0"/>
        <v>0</v>
      </c>
      <c r="N36" s="40">
        <f t="shared" si="5"/>
        <v>0</v>
      </c>
      <c r="O36" s="2"/>
    </row>
    <row r="37" spans="1:15" x14ac:dyDescent="0.35">
      <c r="A37" s="36">
        <v>32</v>
      </c>
      <c r="B37" s="1"/>
      <c r="C37" s="1"/>
      <c r="D37" s="37">
        <f t="shared" si="1"/>
        <v>0</v>
      </c>
      <c r="E37" s="1"/>
      <c r="F37" s="37">
        <f t="shared" si="2"/>
        <v>0</v>
      </c>
      <c r="G37" s="19"/>
      <c r="H37" s="19"/>
      <c r="I37" s="38">
        <f t="shared" si="6"/>
        <v>0</v>
      </c>
      <c r="J37" s="39">
        <f t="shared" si="3"/>
        <v>0</v>
      </c>
      <c r="K37" s="19"/>
      <c r="L37" s="38">
        <f t="shared" si="4"/>
        <v>0</v>
      </c>
      <c r="M37" s="40">
        <f t="shared" si="0"/>
        <v>0</v>
      </c>
      <c r="N37" s="40">
        <f t="shared" si="5"/>
        <v>0</v>
      </c>
      <c r="O37" s="2"/>
    </row>
    <row r="38" spans="1:15" x14ac:dyDescent="0.35">
      <c r="A38" s="36">
        <v>33</v>
      </c>
      <c r="B38" s="1"/>
      <c r="C38" s="1"/>
      <c r="D38" s="37">
        <f t="shared" si="1"/>
        <v>0</v>
      </c>
      <c r="E38" s="1"/>
      <c r="F38" s="37">
        <f t="shared" si="2"/>
        <v>0</v>
      </c>
      <c r="G38" s="19"/>
      <c r="H38" s="19"/>
      <c r="I38" s="38">
        <f t="shared" si="6"/>
        <v>0</v>
      </c>
      <c r="J38" s="39">
        <f t="shared" si="3"/>
        <v>0</v>
      </c>
      <c r="K38" s="19"/>
      <c r="L38" s="38">
        <f t="shared" si="4"/>
        <v>0</v>
      </c>
      <c r="M38" s="40">
        <f t="shared" si="0"/>
        <v>0</v>
      </c>
      <c r="N38" s="40">
        <f t="shared" si="5"/>
        <v>0</v>
      </c>
      <c r="O38" s="2"/>
    </row>
    <row r="39" spans="1:15" x14ac:dyDescent="0.35">
      <c r="A39" s="36">
        <v>34</v>
      </c>
      <c r="B39" s="1"/>
      <c r="C39" s="1"/>
      <c r="D39" s="37">
        <f t="shared" si="1"/>
        <v>0</v>
      </c>
      <c r="E39" s="1"/>
      <c r="F39" s="37">
        <f t="shared" si="2"/>
        <v>0</v>
      </c>
      <c r="G39" s="19"/>
      <c r="H39" s="19"/>
      <c r="I39" s="38">
        <f t="shared" si="6"/>
        <v>0</v>
      </c>
      <c r="J39" s="39">
        <f t="shared" si="3"/>
        <v>0</v>
      </c>
      <c r="K39" s="19"/>
      <c r="L39" s="38">
        <f t="shared" si="4"/>
        <v>0</v>
      </c>
      <c r="M39" s="40">
        <f t="shared" si="0"/>
        <v>0</v>
      </c>
      <c r="N39" s="40">
        <f t="shared" si="5"/>
        <v>0</v>
      </c>
      <c r="O39" s="2"/>
    </row>
    <row r="40" spans="1:15" s="47" customFormat="1" ht="14.5" x14ac:dyDescent="0.35">
      <c r="A40" s="43" t="s">
        <v>67</v>
      </c>
      <c r="B40" s="44"/>
      <c r="C40" s="44"/>
      <c r="D40" s="44"/>
      <c r="E40" s="44"/>
      <c r="F40" s="44"/>
      <c r="G40" s="44"/>
      <c r="H40" s="44"/>
      <c r="I40" s="44"/>
      <c r="J40" s="45"/>
      <c r="K40" s="44"/>
      <c r="L40" s="44"/>
      <c r="M40" s="46">
        <f>SUM(M6:M39)</f>
        <v>79200</v>
      </c>
      <c r="N40" s="46">
        <f>SUM(N6:N39)</f>
        <v>55440</v>
      </c>
      <c r="O40" s="44"/>
    </row>
  </sheetData>
  <sheetProtection algorithmName="SHA-512" hashValue="mCuteByvuknJg7M/qpiczNhrsknoAgJGsRXvYwCSavM0Z4/NRhB1OcMkpkr8J7/YS7dmAg0QCDSCdPlwROsEBw==" saltValue="Yu/60baYT482P2qLIwnGIQ==" spinCount="100000" sheet="1" objects="1" scenarios="1" selectLockedCells="1"/>
  <mergeCells count="1">
    <mergeCell ref="A2:B2"/>
  </mergeCells>
  <conditionalFormatting sqref="L6:L39">
    <cfRule type="cellIs" dxfId="1" priority="2" operator="greaterThan">
      <formula>0.8</formula>
    </cfRule>
  </conditionalFormatting>
  <conditionalFormatting sqref="I6:I39">
    <cfRule type="cellIs" dxfId="0" priority="1" operator="greaterThan">
      <formula>0.7</formula>
    </cfRule>
  </conditionalFormatting>
  <dataValidations count="9">
    <dataValidation allowBlank="1" showInputMessage="1" showErrorMessage="1" promptTitle="Eingabe!" prompt="Ladenlokal nur innerhalb des definierten Konzentrationsbereichs zuwendungsfähig!" sqref="B6:B39"/>
    <dataValidation allowBlank="1" showInputMessage="1" showErrorMessage="1" promptTitle="Eingabe!" prompt="bis zu 300 m² Fläche sind zuwendungsfähig" sqref="C6:C39"/>
    <dataValidation allowBlank="1" showInputMessage="1" showErrorMessage="1" promptTitle="Eingabe!" prompt="bis zu 24 Monate sind zuwendungsfähig" sqref="E6:E39"/>
    <dataValidation allowBlank="1" showInputMessage="1" showErrorMessage="1" promptTitle="Eingabe!" prompt="Höhe der Altmiete" sqref="G6:G39"/>
    <dataValidation allowBlank="1" showInputMessage="1" showErrorMessage="1" promptTitle="Eingabe!" prompt="höchstens 70% der Altmiete" sqref="H6:H39"/>
    <dataValidation allowBlank="1" showInputMessage="1" showErrorMessage="1" promptTitle="Eingabe!" prompt="mindestens 20% der Altmiete" sqref="K6:K39"/>
    <dataValidation type="custom" allowBlank="1" showInputMessage="1" showErrorMessage="1" sqref="M40:N40">
      <formula1>((H40-K40)*D40)*E40</formula1>
    </dataValidation>
    <dataValidation type="list" allowBlank="1" showInputMessage="1" showErrorMessage="1" sqref="O2">
      <formula1>"40%,50%,60%,70%,80%"</formula1>
    </dataValidation>
    <dataValidation allowBlank="1" showInputMessage="1" showErrorMessage="1" promptTitle="Eingabe!" prompt="mit welcher Nutzung wurde das Ladenlokal belebt?" sqref="O6:O39"/>
  </dataValidation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>
    <oddHeader>&amp;L&amp;"-,Fett"&amp;10Landesprogramm Zukunftsfähige Innenstädte und Ortszentren&amp;"Arial,Standard"
&amp;"-,Standard"Beiblatt zum Verwendungsnachweis gem. 7.2 ANBest-G - Fördergegenstand "Verfügungsfonds Anmietung" - (Nr. 3.1.2   a) des Aufrufs)</oddHead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view="pageLayout" zoomScaleNormal="100" workbookViewId="0">
      <selection activeCell="C26" sqref="C26"/>
    </sheetView>
  </sheetViews>
  <sheetFormatPr baseColWidth="10" defaultColWidth="11.53515625" defaultRowHeight="14.5" x14ac:dyDescent="0.35"/>
  <cols>
    <col min="1" max="1" width="7.53515625" style="47" customWidth="1"/>
    <col min="2" max="2" width="41.07421875" style="47" bestFit="1" customWidth="1"/>
    <col min="3" max="3" width="71.07421875" style="47" customWidth="1"/>
    <col min="4" max="16384" width="11.53515625" style="47"/>
  </cols>
  <sheetData>
    <row r="1" spans="1:3" x14ac:dyDescent="0.35">
      <c r="A1" s="49" t="s">
        <v>17</v>
      </c>
      <c r="B1" s="44"/>
      <c r="C1" s="44"/>
    </row>
    <row r="2" spans="1:3" x14ac:dyDescent="0.35">
      <c r="A2" s="49"/>
      <c r="B2" s="44"/>
      <c r="C2" s="44"/>
    </row>
    <row r="3" spans="1:3" x14ac:dyDescent="0.35">
      <c r="A3" s="87" t="s">
        <v>53</v>
      </c>
      <c r="B3" s="87"/>
      <c r="C3" s="87"/>
    </row>
    <row r="4" spans="1:3" x14ac:dyDescent="0.35">
      <c r="A4" s="87" t="s">
        <v>54</v>
      </c>
      <c r="B4" s="87"/>
      <c r="C4" s="87"/>
    </row>
    <row r="5" spans="1:3" x14ac:dyDescent="0.35">
      <c r="A5" s="88" t="s">
        <v>84</v>
      </c>
      <c r="B5" s="88"/>
      <c r="C5" s="88"/>
    </row>
    <row r="6" spans="1:3" x14ac:dyDescent="0.35">
      <c r="A6" s="44"/>
      <c r="B6" s="44"/>
      <c r="C6" s="44"/>
    </row>
    <row r="7" spans="1:3" x14ac:dyDescent="0.35">
      <c r="A7" s="44" t="s">
        <v>15</v>
      </c>
      <c r="B7" s="44"/>
      <c r="C7" s="44"/>
    </row>
    <row r="8" spans="1:3" x14ac:dyDescent="0.35">
      <c r="A8" s="50" t="s">
        <v>18</v>
      </c>
      <c r="B8" s="50" t="s">
        <v>19</v>
      </c>
      <c r="C8" s="50" t="s">
        <v>20</v>
      </c>
    </row>
    <row r="9" spans="1:3" x14ac:dyDescent="0.35">
      <c r="A9" s="36" t="s">
        <v>14</v>
      </c>
      <c r="B9" s="36" t="s">
        <v>21</v>
      </c>
      <c r="C9" s="51" t="s">
        <v>93</v>
      </c>
    </row>
    <row r="10" spans="1:3" x14ac:dyDescent="0.35">
      <c r="A10" s="41" t="s">
        <v>22</v>
      </c>
      <c r="B10" s="41" t="s">
        <v>23</v>
      </c>
      <c r="C10" s="41" t="s">
        <v>24</v>
      </c>
    </row>
    <row r="11" spans="1:3" x14ac:dyDescent="0.35">
      <c r="A11" s="41" t="s">
        <v>25</v>
      </c>
      <c r="B11" s="41" t="s">
        <v>26</v>
      </c>
      <c r="C11" s="41" t="s">
        <v>27</v>
      </c>
    </row>
    <row r="12" spans="1:3" x14ac:dyDescent="0.35">
      <c r="A12" s="36" t="s">
        <v>28</v>
      </c>
      <c r="B12" s="36" t="s">
        <v>29</v>
      </c>
      <c r="C12" s="36" t="s">
        <v>30</v>
      </c>
    </row>
    <row r="13" spans="1:3" x14ac:dyDescent="0.35">
      <c r="A13" s="41" t="s">
        <v>31</v>
      </c>
      <c r="B13" s="41" t="s">
        <v>32</v>
      </c>
      <c r="C13" s="41" t="s">
        <v>33</v>
      </c>
    </row>
    <row r="14" spans="1:3" x14ac:dyDescent="0.35">
      <c r="A14" s="36" t="s">
        <v>34</v>
      </c>
      <c r="B14" s="36" t="s">
        <v>35</v>
      </c>
      <c r="C14" s="36" t="s">
        <v>30</v>
      </c>
    </row>
    <row r="15" spans="1:3" x14ac:dyDescent="0.35">
      <c r="A15" s="41" t="s">
        <v>36</v>
      </c>
      <c r="B15" s="41" t="s">
        <v>37</v>
      </c>
      <c r="C15" s="41" t="s">
        <v>38</v>
      </c>
    </row>
    <row r="16" spans="1:3" x14ac:dyDescent="0.35">
      <c r="A16" s="41" t="s">
        <v>39</v>
      </c>
      <c r="B16" s="41" t="s">
        <v>40</v>
      </c>
      <c r="C16" s="41" t="s">
        <v>41</v>
      </c>
    </row>
    <row r="17" spans="1:3" x14ac:dyDescent="0.35">
      <c r="A17" s="36" t="s">
        <v>42</v>
      </c>
      <c r="B17" s="36" t="s">
        <v>59</v>
      </c>
      <c r="C17" s="36" t="s">
        <v>57</v>
      </c>
    </row>
    <row r="18" spans="1:3" x14ac:dyDescent="0.35">
      <c r="A18" s="51" t="s">
        <v>43</v>
      </c>
      <c r="B18" s="51" t="s">
        <v>82</v>
      </c>
      <c r="C18" s="51" t="s">
        <v>83</v>
      </c>
    </row>
    <row r="19" spans="1:3" x14ac:dyDescent="0.35">
      <c r="A19" s="42" t="s">
        <v>46</v>
      </c>
      <c r="B19" s="41" t="s">
        <v>44</v>
      </c>
      <c r="C19" s="41" t="s">
        <v>45</v>
      </c>
    </row>
    <row r="20" spans="1:3" x14ac:dyDescent="0.35">
      <c r="A20" s="51" t="s">
        <v>47</v>
      </c>
      <c r="B20" s="36" t="s">
        <v>60</v>
      </c>
      <c r="C20" s="51" t="s">
        <v>92</v>
      </c>
    </row>
    <row r="21" spans="1:3" x14ac:dyDescent="0.35">
      <c r="A21" s="51" t="s">
        <v>50</v>
      </c>
      <c r="B21" s="36" t="s">
        <v>48</v>
      </c>
      <c r="C21" s="36" t="s">
        <v>49</v>
      </c>
    </row>
    <row r="22" spans="1:3" x14ac:dyDescent="0.35">
      <c r="A22" s="51" t="s">
        <v>70</v>
      </c>
      <c r="B22" s="51" t="s">
        <v>71</v>
      </c>
      <c r="C22" s="51" t="s">
        <v>86</v>
      </c>
    </row>
    <row r="23" spans="1:3" x14ac:dyDescent="0.35">
      <c r="A23" s="42" t="s">
        <v>74</v>
      </c>
      <c r="B23" s="41" t="s">
        <v>51</v>
      </c>
      <c r="C23" s="41" t="s">
        <v>52</v>
      </c>
    </row>
  </sheetData>
  <sheetProtection sheet="1" objects="1" scenarios="1" selectLockedCells="1" selectUnlockedCells="1"/>
  <mergeCells count="3">
    <mergeCell ref="A3:C3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scale="91" fitToHeight="0" orientation="landscape" r:id="rId1"/>
  <headerFooter>
    <oddHeader>&amp;L&amp;"Calibri,Standard"&amp;10Ausfüllhinweise zum Beiblatt Fördergegenstand "Verfügungsfonds Anmietung" - (Nr. 3.1.2  a) des Aufrufs)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Layout" zoomScaleNormal="100" workbookViewId="0">
      <selection activeCell="E17" sqref="E17:F17"/>
    </sheetView>
  </sheetViews>
  <sheetFormatPr baseColWidth="10" defaultColWidth="11.53515625" defaultRowHeight="15.5" x14ac:dyDescent="0.35"/>
  <cols>
    <col min="1" max="1" width="3.69140625" style="25" customWidth="1"/>
    <col min="2" max="2" width="7.4609375" style="25" customWidth="1"/>
    <col min="3" max="3" width="24.23046875" style="25" customWidth="1"/>
    <col min="4" max="4" width="11.765625" style="25" customWidth="1"/>
    <col min="5" max="5" width="7.07421875" style="25" customWidth="1"/>
    <col min="6" max="6" width="13.765625" style="25" customWidth="1"/>
    <col min="7" max="7" width="15.07421875" style="25" customWidth="1"/>
    <col min="8" max="8" width="20.765625" style="25" customWidth="1"/>
    <col min="9" max="9" width="11.53515625" style="25" customWidth="1"/>
    <col min="10" max="16384" width="11.53515625" style="25"/>
  </cols>
  <sheetData>
    <row r="1" spans="1:8" x14ac:dyDescent="0.35">
      <c r="A1" s="21"/>
      <c r="B1" s="22"/>
      <c r="C1" s="22"/>
      <c r="D1" s="22"/>
      <c r="E1" s="22"/>
      <c r="F1" s="22"/>
      <c r="G1" s="22"/>
      <c r="H1" s="24"/>
    </row>
    <row r="2" spans="1:8" x14ac:dyDescent="0.35">
      <c r="A2" s="14" t="s">
        <v>11</v>
      </c>
      <c r="B2" s="10"/>
      <c r="C2" s="52" t="str">
        <f>'3.1.2 a) V-Fonds Anmietung'!C2</f>
        <v>Musterkommune</v>
      </c>
      <c r="D2" s="18" t="s">
        <v>10</v>
      </c>
      <c r="E2" s="53">
        <f>'3.1.2 a) V-Fonds Anmietung'!G2</f>
        <v>1</v>
      </c>
      <c r="F2" s="9" t="s">
        <v>12</v>
      </c>
      <c r="G2" s="16" t="str">
        <f>'3.1.2 a) V-Fonds Anmietung'!J2</f>
        <v>Altstadt Musterkommune</v>
      </c>
      <c r="H2" s="54"/>
    </row>
    <row r="3" spans="1:8" ht="6.65" customHeight="1" x14ac:dyDescent="0.35">
      <c r="A3" s="14"/>
      <c r="B3" s="9"/>
      <c r="C3" s="15"/>
      <c r="D3" s="18"/>
      <c r="E3" s="55"/>
      <c r="F3" s="56"/>
      <c r="G3" s="15"/>
      <c r="H3" s="57"/>
    </row>
    <row r="4" spans="1:8" x14ac:dyDescent="0.35">
      <c r="A4" s="14"/>
      <c r="B4" s="9"/>
      <c r="C4" s="15"/>
      <c r="D4" s="18"/>
      <c r="E4" s="58"/>
      <c r="F4" s="18" t="s">
        <v>87</v>
      </c>
      <c r="G4" s="17">
        <f>'3.1.2 a) V-Fonds Anmietung'!O2</f>
        <v>0.7</v>
      </c>
      <c r="H4" s="54"/>
    </row>
    <row r="5" spans="1:8" x14ac:dyDescent="0.35">
      <c r="A5" s="28"/>
      <c r="B5" s="29"/>
      <c r="C5" s="29"/>
      <c r="D5" s="29"/>
      <c r="E5" s="59"/>
      <c r="F5" s="29"/>
      <c r="G5" s="29"/>
      <c r="H5" s="60"/>
    </row>
    <row r="6" spans="1:8" ht="63" customHeight="1" x14ac:dyDescent="0.35">
      <c r="A6" s="61" t="s">
        <v>0</v>
      </c>
      <c r="B6" s="90" t="s">
        <v>65</v>
      </c>
      <c r="C6" s="91"/>
      <c r="D6" s="61" t="s">
        <v>75</v>
      </c>
      <c r="E6" s="93" t="s">
        <v>62</v>
      </c>
      <c r="F6" s="93"/>
      <c r="G6" s="62" t="s">
        <v>78</v>
      </c>
      <c r="H6" s="63" t="s">
        <v>77</v>
      </c>
    </row>
    <row r="7" spans="1:8" x14ac:dyDescent="0.35">
      <c r="A7" s="34">
        <v>1</v>
      </c>
      <c r="B7" s="92">
        <v>2</v>
      </c>
      <c r="C7" s="92"/>
      <c r="D7" s="34">
        <v>3</v>
      </c>
      <c r="E7" s="92">
        <v>4</v>
      </c>
      <c r="F7" s="92"/>
      <c r="G7" s="34">
        <v>5</v>
      </c>
      <c r="H7" s="34">
        <v>6</v>
      </c>
    </row>
    <row r="8" spans="1:8" x14ac:dyDescent="0.35">
      <c r="A8" s="68">
        <v>1</v>
      </c>
      <c r="B8" s="94" t="s">
        <v>90</v>
      </c>
      <c r="C8" s="94"/>
      <c r="D8" s="20" t="s">
        <v>91</v>
      </c>
      <c r="E8" s="89">
        <v>15000</v>
      </c>
      <c r="F8" s="89"/>
      <c r="G8" s="64">
        <f>IF(E8&lt;5000,0,IF(AND(E8&gt;=5000,E8&lt;=15000),E8*0.5,IF(E8&gt;15000,15000*0.5,0)))</f>
        <v>7500</v>
      </c>
      <c r="H8" s="65">
        <f>G8*$G$4</f>
        <v>5250</v>
      </c>
    </row>
    <row r="9" spans="1:8" x14ac:dyDescent="0.35">
      <c r="A9" s="68">
        <v>2</v>
      </c>
      <c r="B9" s="94"/>
      <c r="C9" s="94"/>
      <c r="D9" s="20"/>
      <c r="E9" s="89"/>
      <c r="F9" s="89"/>
      <c r="G9" s="64">
        <f t="shared" ref="G9:G22" si="0">IF(E9&lt;5000,0,IF(AND(E9&gt;=5000,E9&lt;=15000),E9*0.5,IF(E9&gt;15000,15000*0.5,0)))</f>
        <v>0</v>
      </c>
      <c r="H9" s="65">
        <f t="shared" ref="H9:H22" si="1">G9*$G$4</f>
        <v>0</v>
      </c>
    </row>
    <row r="10" spans="1:8" x14ac:dyDescent="0.35">
      <c r="A10" s="68">
        <v>3</v>
      </c>
      <c r="B10" s="94"/>
      <c r="C10" s="94"/>
      <c r="D10" s="20"/>
      <c r="E10" s="89"/>
      <c r="F10" s="89"/>
      <c r="G10" s="64">
        <f t="shared" si="0"/>
        <v>0</v>
      </c>
      <c r="H10" s="65">
        <f t="shared" si="1"/>
        <v>0</v>
      </c>
    </row>
    <row r="11" spans="1:8" x14ac:dyDescent="0.35">
      <c r="A11" s="68"/>
      <c r="B11" s="94"/>
      <c r="C11" s="94"/>
      <c r="D11" s="20"/>
      <c r="E11" s="89"/>
      <c r="F11" s="89"/>
      <c r="G11" s="64">
        <f t="shared" si="0"/>
        <v>0</v>
      </c>
      <c r="H11" s="65">
        <f t="shared" si="1"/>
        <v>0</v>
      </c>
    </row>
    <row r="12" spans="1:8" x14ac:dyDescent="0.35">
      <c r="A12" s="68"/>
      <c r="B12" s="94"/>
      <c r="C12" s="94"/>
      <c r="D12" s="20"/>
      <c r="E12" s="89"/>
      <c r="F12" s="89"/>
      <c r="G12" s="64">
        <f t="shared" si="0"/>
        <v>0</v>
      </c>
      <c r="H12" s="65">
        <f t="shared" si="1"/>
        <v>0</v>
      </c>
    </row>
    <row r="13" spans="1:8" x14ac:dyDescent="0.35">
      <c r="A13" s="68"/>
      <c r="B13" s="94"/>
      <c r="C13" s="94"/>
      <c r="D13" s="20"/>
      <c r="E13" s="89"/>
      <c r="F13" s="89"/>
      <c r="G13" s="64">
        <f t="shared" si="0"/>
        <v>0</v>
      </c>
      <c r="H13" s="65">
        <f t="shared" si="1"/>
        <v>0</v>
      </c>
    </row>
    <row r="14" spans="1:8" x14ac:dyDescent="0.35">
      <c r="A14" s="68"/>
      <c r="B14" s="94"/>
      <c r="C14" s="94"/>
      <c r="D14" s="20"/>
      <c r="E14" s="89"/>
      <c r="F14" s="89"/>
      <c r="G14" s="64">
        <f t="shared" si="0"/>
        <v>0</v>
      </c>
      <c r="H14" s="65">
        <f t="shared" si="1"/>
        <v>0</v>
      </c>
    </row>
    <row r="15" spans="1:8" x14ac:dyDescent="0.35">
      <c r="A15" s="68"/>
      <c r="B15" s="94"/>
      <c r="C15" s="94"/>
      <c r="D15" s="20"/>
      <c r="E15" s="89"/>
      <c r="F15" s="89"/>
      <c r="G15" s="64">
        <f t="shared" si="0"/>
        <v>0</v>
      </c>
      <c r="H15" s="65">
        <f t="shared" si="1"/>
        <v>0</v>
      </c>
    </row>
    <row r="16" spans="1:8" x14ac:dyDescent="0.35">
      <c r="A16" s="68"/>
      <c r="B16" s="94"/>
      <c r="C16" s="94"/>
      <c r="D16" s="20"/>
      <c r="E16" s="89"/>
      <c r="F16" s="89"/>
      <c r="G16" s="64">
        <f t="shared" si="0"/>
        <v>0</v>
      </c>
      <c r="H16" s="65">
        <f t="shared" si="1"/>
        <v>0</v>
      </c>
    </row>
    <row r="17" spans="1:8" x14ac:dyDescent="0.35">
      <c r="A17" s="68"/>
      <c r="B17" s="94"/>
      <c r="C17" s="94"/>
      <c r="D17" s="20"/>
      <c r="E17" s="89"/>
      <c r="F17" s="89"/>
      <c r="G17" s="64">
        <f t="shared" si="0"/>
        <v>0</v>
      </c>
      <c r="H17" s="65">
        <f t="shared" si="1"/>
        <v>0</v>
      </c>
    </row>
    <row r="18" spans="1:8" x14ac:dyDescent="0.35">
      <c r="A18" s="68"/>
      <c r="B18" s="94"/>
      <c r="C18" s="94"/>
      <c r="D18" s="20"/>
      <c r="E18" s="89"/>
      <c r="F18" s="89"/>
      <c r="G18" s="64">
        <f t="shared" si="0"/>
        <v>0</v>
      </c>
      <c r="H18" s="65">
        <f t="shared" si="1"/>
        <v>0</v>
      </c>
    </row>
    <row r="19" spans="1:8" x14ac:dyDescent="0.35">
      <c r="A19" s="68"/>
      <c r="B19" s="94"/>
      <c r="C19" s="94"/>
      <c r="D19" s="20"/>
      <c r="E19" s="89"/>
      <c r="F19" s="89"/>
      <c r="G19" s="64">
        <f t="shared" si="0"/>
        <v>0</v>
      </c>
      <c r="H19" s="65">
        <f t="shared" si="1"/>
        <v>0</v>
      </c>
    </row>
    <row r="20" spans="1:8" x14ac:dyDescent="0.35">
      <c r="A20" s="68"/>
      <c r="B20" s="94"/>
      <c r="C20" s="94"/>
      <c r="D20" s="20"/>
      <c r="E20" s="89"/>
      <c r="F20" s="89"/>
      <c r="G20" s="64">
        <f t="shared" si="0"/>
        <v>0</v>
      </c>
      <c r="H20" s="65">
        <f t="shared" si="1"/>
        <v>0</v>
      </c>
    </row>
    <row r="21" spans="1:8" x14ac:dyDescent="0.35">
      <c r="A21" s="68"/>
      <c r="B21" s="94"/>
      <c r="C21" s="94"/>
      <c r="D21" s="20"/>
      <c r="E21" s="89"/>
      <c r="F21" s="89"/>
      <c r="G21" s="64">
        <f t="shared" si="0"/>
        <v>0</v>
      </c>
      <c r="H21" s="65">
        <f t="shared" si="1"/>
        <v>0</v>
      </c>
    </row>
    <row r="22" spans="1:8" x14ac:dyDescent="0.35">
      <c r="A22" s="68"/>
      <c r="B22" s="94"/>
      <c r="C22" s="94"/>
      <c r="D22" s="20"/>
      <c r="E22" s="89"/>
      <c r="F22" s="89"/>
      <c r="G22" s="64">
        <f t="shared" si="0"/>
        <v>0</v>
      </c>
      <c r="H22" s="65">
        <f t="shared" si="1"/>
        <v>0</v>
      </c>
    </row>
    <row r="23" spans="1:8" s="47" customFormat="1" ht="14.5" x14ac:dyDescent="0.35">
      <c r="A23" s="43" t="s">
        <v>67</v>
      </c>
      <c r="B23" s="43"/>
      <c r="C23" s="43"/>
      <c r="D23" s="43"/>
      <c r="E23" s="43"/>
      <c r="F23" s="43"/>
      <c r="G23" s="66">
        <f>SUM(G8:G22)</f>
        <v>7500</v>
      </c>
      <c r="H23" s="66">
        <f>SUM(H8:H22)</f>
        <v>5250</v>
      </c>
    </row>
    <row r="25" spans="1:8" x14ac:dyDescent="0.35">
      <c r="E25" s="67"/>
    </row>
  </sheetData>
  <sheetProtection sheet="1" objects="1" scenarios="1" selectLockedCells="1"/>
  <mergeCells count="34">
    <mergeCell ref="B9:C9"/>
    <mergeCell ref="B10:C10"/>
    <mergeCell ref="B11:C11"/>
    <mergeCell ref="B12:C12"/>
    <mergeCell ref="B13:C13"/>
    <mergeCell ref="B20:C20"/>
    <mergeCell ref="B21:C21"/>
    <mergeCell ref="B22:C22"/>
    <mergeCell ref="E19:F19"/>
    <mergeCell ref="E20:F20"/>
    <mergeCell ref="E21:F21"/>
    <mergeCell ref="E22:F22"/>
    <mergeCell ref="B16:C16"/>
    <mergeCell ref="B17:C17"/>
    <mergeCell ref="B18:C18"/>
    <mergeCell ref="B19:C19"/>
    <mergeCell ref="E14:F14"/>
    <mergeCell ref="E15:F15"/>
    <mergeCell ref="E16:F16"/>
    <mergeCell ref="E17:F17"/>
    <mergeCell ref="E18:F18"/>
    <mergeCell ref="B14:C14"/>
    <mergeCell ref="B15:C15"/>
    <mergeCell ref="E9:F9"/>
    <mergeCell ref="E10:F10"/>
    <mergeCell ref="E11:F11"/>
    <mergeCell ref="E12:F12"/>
    <mergeCell ref="E13:F13"/>
    <mergeCell ref="E8:F8"/>
    <mergeCell ref="B6:C6"/>
    <mergeCell ref="B7:C7"/>
    <mergeCell ref="E6:F6"/>
    <mergeCell ref="E7:F7"/>
    <mergeCell ref="B8:C8"/>
  </mergeCells>
  <dataValidations count="5">
    <dataValidation allowBlank="1" showInputMessage="1" showErrorMessage="1" promptTitle="Eingabe!" prompt="Hier betroffene Ladenlokale aus dem 1. Beiblatt &quot;3.1 B a)+b) V-Fonds Anmietung&quot; der Tabelle eintragen!" sqref="B9:C22"/>
    <dataValidation type="custom" allowBlank="1" showInputMessage="1" showErrorMessage="1" sqref="H23">
      <formula1>((#REF!-#REF!)*G23)*#REF!</formula1>
    </dataValidation>
    <dataValidation allowBlank="1" showInputMessage="1" showErrorMessage="1" promptTitle="Eingabe!" prompt="Hier betroffene Ladenlokale eintragen; sofern zutreffend: Lokaladresse aus dem Reiter &quot;3.1.2 a) V-Fonds Anmietung&quot; übernehmen - m. d. B. um Verwendung derselben lfd Nr." sqref="B8:C8"/>
    <dataValidation type="list" allowBlank="1" showInputMessage="1" showErrorMessage="1" sqref="D8:D22">
      <formula1>"ja,nein"</formula1>
    </dataValidation>
    <dataValidation type="custom" allowBlank="1" showInputMessage="1" showErrorMessage="1" sqref="G23">
      <formula1>((B23-E23)*XEQ23)*XER23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&amp;L&amp;"-,Fett"&amp;10Landesprogramm Zukunftsfähige Innenstädte und Ortszentren&amp;"-,Standard"
Beiblatt Fördergegenstand "Verfügungsfonds Anmietung" - Förderung der baulichen Anpassung der Ladenlokale nach Nr. 3.1.2 b) des Aufrufs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Layout" zoomScaleNormal="100" workbookViewId="0">
      <selection activeCell="J8" sqref="J8:K8"/>
    </sheetView>
  </sheetViews>
  <sheetFormatPr baseColWidth="10" defaultColWidth="11.53515625" defaultRowHeight="15.5" x14ac:dyDescent="0.35"/>
  <cols>
    <col min="1" max="1" width="3.69140625" style="25" customWidth="1"/>
    <col min="2" max="2" width="13.4609375" style="25" customWidth="1"/>
    <col min="3" max="3" width="10" style="25" customWidth="1"/>
    <col min="4" max="4" width="9.69140625" style="25" customWidth="1"/>
    <col min="5" max="5" width="10.3046875" style="25" customWidth="1"/>
    <col min="6" max="6" width="4.84375" style="25" customWidth="1"/>
    <col min="7" max="7" width="11.84375" style="25" customWidth="1"/>
    <col min="8" max="8" width="16.23046875" style="25" customWidth="1"/>
    <col min="9" max="9" width="11.69140625" style="25" customWidth="1"/>
    <col min="10" max="10" width="11.07421875" style="25" customWidth="1"/>
    <col min="11" max="11" width="17.765625" style="25" customWidth="1"/>
    <col min="12" max="12" width="7.23046875" style="25" customWidth="1"/>
    <col min="13" max="13" width="14.84375" style="25" customWidth="1"/>
    <col min="14" max="14" width="27.23046875" style="25" customWidth="1"/>
    <col min="15" max="16384" width="11.53515625" style="25"/>
  </cols>
  <sheetData>
    <row r="1" spans="1:14" x14ac:dyDescent="0.3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x14ac:dyDescent="0.35">
      <c r="A2" s="85" t="s">
        <v>11</v>
      </c>
      <c r="B2" s="95"/>
      <c r="C2" s="96" t="str">
        <f>'3.1.2 a) V-Fonds Anmietung'!C2:D2</f>
        <v>Musterkommune</v>
      </c>
      <c r="D2" s="97"/>
      <c r="E2" s="3"/>
      <c r="F2" s="18" t="s">
        <v>10</v>
      </c>
      <c r="G2" s="52">
        <f>'3.1.2 a) V-Fonds Anmietung'!G2:H2</f>
        <v>1</v>
      </c>
      <c r="H2" s="18" t="s">
        <v>12</v>
      </c>
      <c r="I2" s="16" t="str">
        <f>'3.1.2 a) V-Fonds Anmietung'!J2</f>
        <v>Altstadt Musterkommune</v>
      </c>
      <c r="J2" s="72"/>
      <c r="K2" s="54"/>
      <c r="L2" s="15"/>
      <c r="M2" s="18" t="s">
        <v>76</v>
      </c>
      <c r="N2" s="73">
        <f>'3.1.2 a) V-Fonds Anmietung'!O2</f>
        <v>0.7</v>
      </c>
    </row>
    <row r="3" spans="1:14" x14ac:dyDescent="0.3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03.15" customHeight="1" x14ac:dyDescent="0.35">
      <c r="A4" s="32" t="s">
        <v>0</v>
      </c>
      <c r="B4" s="93" t="s">
        <v>7</v>
      </c>
      <c r="C4" s="93"/>
      <c r="D4" s="32" t="s">
        <v>89</v>
      </c>
      <c r="E4" s="93" t="s">
        <v>61</v>
      </c>
      <c r="F4" s="93"/>
      <c r="G4" s="33" t="s">
        <v>63</v>
      </c>
      <c r="H4" s="105" t="s">
        <v>69</v>
      </c>
      <c r="I4" s="106"/>
      <c r="J4" s="98" t="s">
        <v>79</v>
      </c>
      <c r="K4" s="99"/>
      <c r="L4" s="109" t="s">
        <v>88</v>
      </c>
      <c r="M4" s="109"/>
      <c r="N4" s="33" t="s">
        <v>81</v>
      </c>
    </row>
    <row r="5" spans="1:14" x14ac:dyDescent="0.35">
      <c r="A5" s="34">
        <v>1</v>
      </c>
      <c r="B5" s="92">
        <v>2</v>
      </c>
      <c r="C5" s="92"/>
      <c r="D5" s="34">
        <v>3</v>
      </c>
      <c r="E5" s="92">
        <v>4</v>
      </c>
      <c r="F5" s="92"/>
      <c r="G5" s="34">
        <v>5</v>
      </c>
      <c r="H5" s="107">
        <v>6</v>
      </c>
      <c r="I5" s="108"/>
      <c r="J5" s="107">
        <v>7</v>
      </c>
      <c r="K5" s="108"/>
      <c r="L5" s="92">
        <v>8</v>
      </c>
      <c r="M5" s="92"/>
      <c r="N5" s="34">
        <v>10</v>
      </c>
    </row>
    <row r="6" spans="1:14" x14ac:dyDescent="0.35">
      <c r="A6" s="84">
        <v>2</v>
      </c>
      <c r="B6" s="94" t="s">
        <v>64</v>
      </c>
      <c r="C6" s="94"/>
      <c r="D6" s="6">
        <v>1000</v>
      </c>
      <c r="E6" s="104">
        <v>500000</v>
      </c>
      <c r="F6" s="104"/>
      <c r="G6" s="40">
        <f>E6*0.5</f>
        <v>250000</v>
      </c>
      <c r="H6" s="102">
        <f>IFERROR(IF(G6/D6&lt;=200,G6,D6*200),)</f>
        <v>200000</v>
      </c>
      <c r="I6" s="103"/>
      <c r="J6" s="100">
        <v>60480</v>
      </c>
      <c r="K6" s="101"/>
      <c r="L6" s="102">
        <f>IF(H6&gt;=(200000-J6),(200000-J6),H6)</f>
        <v>139520</v>
      </c>
      <c r="M6" s="103"/>
      <c r="N6" s="77">
        <f>L6*$N$2</f>
        <v>97664</v>
      </c>
    </row>
    <row r="7" spans="1:14" x14ac:dyDescent="0.35">
      <c r="A7" s="84"/>
      <c r="B7" s="94"/>
      <c r="C7" s="94"/>
      <c r="D7" s="6"/>
      <c r="E7" s="104"/>
      <c r="F7" s="104"/>
      <c r="G7" s="40">
        <f>E7*0.5</f>
        <v>0</v>
      </c>
      <c r="H7" s="102">
        <f t="shared" ref="H7:H10" si="0">IFERROR(IF(G7/D7&lt;=200,G7,D7*200),)</f>
        <v>0</v>
      </c>
      <c r="I7" s="103"/>
      <c r="J7" s="100">
        <v>0</v>
      </c>
      <c r="K7" s="101"/>
      <c r="L7" s="102">
        <f t="shared" ref="L7:L10" si="1">IF(H7&gt;=(200000-J7),(200000-J7),H7)</f>
        <v>0</v>
      </c>
      <c r="M7" s="103"/>
      <c r="N7" s="77">
        <f t="shared" ref="N7:N10" si="2">L7*$N$2</f>
        <v>0</v>
      </c>
    </row>
    <row r="8" spans="1:14" x14ac:dyDescent="0.35">
      <c r="A8" s="84"/>
      <c r="B8" s="94"/>
      <c r="C8" s="94"/>
      <c r="D8" s="6"/>
      <c r="E8" s="104"/>
      <c r="F8" s="104"/>
      <c r="G8" s="40">
        <f>E8*0.5</f>
        <v>0</v>
      </c>
      <c r="H8" s="102">
        <f t="shared" si="0"/>
        <v>0</v>
      </c>
      <c r="I8" s="103"/>
      <c r="J8" s="100">
        <v>0</v>
      </c>
      <c r="K8" s="101"/>
      <c r="L8" s="102">
        <f t="shared" si="1"/>
        <v>0</v>
      </c>
      <c r="M8" s="103"/>
      <c r="N8" s="77">
        <f t="shared" si="2"/>
        <v>0</v>
      </c>
    </row>
    <row r="9" spans="1:14" x14ac:dyDescent="0.35">
      <c r="A9" s="84"/>
      <c r="B9" s="94"/>
      <c r="C9" s="94"/>
      <c r="D9" s="6"/>
      <c r="E9" s="104"/>
      <c r="F9" s="104"/>
      <c r="G9" s="40">
        <f>E9*0.5</f>
        <v>0</v>
      </c>
      <c r="H9" s="102">
        <f t="shared" si="0"/>
        <v>0</v>
      </c>
      <c r="I9" s="103"/>
      <c r="J9" s="100">
        <v>0</v>
      </c>
      <c r="K9" s="101"/>
      <c r="L9" s="102">
        <f t="shared" si="1"/>
        <v>0</v>
      </c>
      <c r="M9" s="103"/>
      <c r="N9" s="77">
        <f t="shared" si="2"/>
        <v>0</v>
      </c>
    </row>
    <row r="10" spans="1:14" x14ac:dyDescent="0.35">
      <c r="A10" s="84"/>
      <c r="B10" s="94"/>
      <c r="C10" s="94"/>
      <c r="D10" s="6"/>
      <c r="E10" s="104"/>
      <c r="F10" s="104"/>
      <c r="G10" s="40">
        <f>E10*0.5</f>
        <v>0</v>
      </c>
      <c r="H10" s="102">
        <f t="shared" si="0"/>
        <v>0</v>
      </c>
      <c r="I10" s="103"/>
      <c r="J10" s="100">
        <v>0</v>
      </c>
      <c r="K10" s="101"/>
      <c r="L10" s="102">
        <f t="shared" si="1"/>
        <v>0</v>
      </c>
      <c r="M10" s="103"/>
      <c r="N10" s="77">
        <f t="shared" si="2"/>
        <v>0</v>
      </c>
    </row>
    <row r="11" spans="1:14" s="81" customFormat="1" ht="14.5" x14ac:dyDescent="0.35">
      <c r="A11" s="43" t="s">
        <v>68</v>
      </c>
      <c r="B11" s="78"/>
      <c r="C11" s="78"/>
      <c r="D11" s="78"/>
      <c r="E11" s="78"/>
      <c r="F11" s="79"/>
      <c r="G11" s="79"/>
      <c r="H11" s="79"/>
      <c r="I11" s="79"/>
      <c r="J11" s="79"/>
      <c r="K11" s="79"/>
      <c r="L11" s="110">
        <f>SUM(L6:M10)</f>
        <v>139520</v>
      </c>
      <c r="M11" s="110"/>
      <c r="N11" s="80">
        <f>SUM(N6:N10)</f>
        <v>97664</v>
      </c>
    </row>
    <row r="12" spans="1:14" x14ac:dyDescent="0.35">
      <c r="F12" s="82"/>
      <c r="G12" s="83"/>
    </row>
    <row r="13" spans="1:14" x14ac:dyDescent="0.35">
      <c r="F13" s="82"/>
      <c r="G13" s="83"/>
      <c r="N13" s="67"/>
    </row>
    <row r="14" spans="1:14" x14ac:dyDescent="0.35">
      <c r="F14" s="82"/>
      <c r="G14" s="83"/>
    </row>
  </sheetData>
  <sheetProtection sheet="1" objects="1" scenarios="1" selectLockedCells="1"/>
  <mergeCells count="38">
    <mergeCell ref="B8:C8"/>
    <mergeCell ref="E8:F8"/>
    <mergeCell ref="B5:C5"/>
    <mergeCell ref="E5:F5"/>
    <mergeCell ref="B6:C6"/>
    <mergeCell ref="E6:F6"/>
    <mergeCell ref="L11:M11"/>
    <mergeCell ref="J5:K5"/>
    <mergeCell ref="J7:K7"/>
    <mergeCell ref="J8:K8"/>
    <mergeCell ref="J9:K9"/>
    <mergeCell ref="J10:K10"/>
    <mergeCell ref="L9:M9"/>
    <mergeCell ref="L10:M10"/>
    <mergeCell ref="B9:C9"/>
    <mergeCell ref="E9:F9"/>
    <mergeCell ref="B10:C10"/>
    <mergeCell ref="E10:F10"/>
    <mergeCell ref="H9:I9"/>
    <mergeCell ref="H10:I10"/>
    <mergeCell ref="H8:I8"/>
    <mergeCell ref="H4:I4"/>
    <mergeCell ref="H5:I5"/>
    <mergeCell ref="H6:I6"/>
    <mergeCell ref="L4:M4"/>
    <mergeCell ref="L5:M5"/>
    <mergeCell ref="L6:M6"/>
    <mergeCell ref="L7:M7"/>
    <mergeCell ref="L8:M8"/>
    <mergeCell ref="A2:B2"/>
    <mergeCell ref="C2:D2"/>
    <mergeCell ref="J4:K4"/>
    <mergeCell ref="J6:K6"/>
    <mergeCell ref="H7:I7"/>
    <mergeCell ref="B4:C4"/>
    <mergeCell ref="E4:F4"/>
    <mergeCell ref="B7:C7"/>
    <mergeCell ref="E7:F7"/>
  </mergeCells>
  <dataValidations count="6">
    <dataValidation allowBlank="1" showInputMessage="1" showErrorMessage="1" promptTitle="Eingabe!" prompt="entstandene Baukosten eingeben" sqref="E6:F10"/>
    <dataValidation allowBlank="1" showInputMessage="1" showErrorMessage="1" promptTitle="Eingabe!" prompt="Verkaufsfläche des Ladenlokals eingeben" sqref="D6:D10"/>
    <dataValidation type="custom" allowBlank="1" showInputMessage="1" showErrorMessage="1" sqref="L11">
      <formula1>((H11-J11)*D11)*E11</formula1>
    </dataValidation>
    <dataValidation type="custom" allowBlank="1" showInputMessage="1" showErrorMessage="1" sqref="N11">
      <formula1>((I11-K11)*E11)*F11</formula1>
    </dataValidation>
    <dataValidation allowBlank="1" showInputMessage="1" showErrorMessage="1" promptTitle="Eingabe!" prompt="Angabe der Mietzahlung nach Nr. 3.1.2 a) (Spalte 10) für das Ladenlokal" sqref="J6:K10"/>
    <dataValidation allowBlank="1" showInputMessage="1" showErrorMessage="1" promptTitle="Eingabe!" prompt="Hier betroffene Ladenlokale aus dem 1. Beiblatt &quot;3.1.2 a V-Fonds Anmietung&quot; der Tabelle eintragen - wenn möglich unter Verwendung derselben lfd. Nr." sqref="B6:C10"/>
  </dataValidation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headerFooter>
    <oddHeader>&amp;L&amp;"-,Fett"&amp;10Landesprogramm Zukunftsfähige Innenstädte und Ortszentren&amp;"Arial,Standard"&amp;12
&amp;"-,Standard"&amp;10Beiblatt Fördergegenstand "Verfügungsfonds Anmietung" - Förderung der baulichen Anpassung der Ladenlokale nach Nr. 3.1.2 c) des Aufrufs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3.1.2 a) V-Fonds Anmietung</vt:lpstr>
      <vt:lpstr>Hinweise VF Anmietung</vt:lpstr>
      <vt:lpstr>3.1.2 b) Umbaukostenzuschuss</vt:lpstr>
      <vt:lpstr>3.1.2 c) Umbaukostenzuschuss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Goer, Thorben (MHKBG)</dc:creator>
  <cp:lastModifiedBy>Klad, Tobias</cp:lastModifiedBy>
  <cp:lastPrinted>2022-04-14T07:27:28Z</cp:lastPrinted>
  <dcterms:created xsi:type="dcterms:W3CDTF">2020-09-28T10:44:23Z</dcterms:created>
  <dcterms:modified xsi:type="dcterms:W3CDTF">2024-02-26T08:42:34Z</dcterms:modified>
</cp:coreProperties>
</file>